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backupFile="1" hidePivotFieldList="1" autoCompressPictures="0"/>
  <mc:AlternateContent xmlns:mc="http://schemas.openxmlformats.org/markup-compatibility/2006">
    <mc:Choice Requires="x15">
      <x15ac:absPath xmlns:x15ac="http://schemas.microsoft.com/office/spreadsheetml/2010/11/ac" url="Y:\Afdelingen_Fonds\INCENTIVE FPI\Afdeling Incentive\Templates Diversen\Begroting\"/>
    </mc:Choice>
  </mc:AlternateContent>
  <bookViews>
    <workbookView xWindow="0" yWindow="0" windowWidth="28800" windowHeight="11700" activeTab="1"/>
  </bookViews>
  <sheets>
    <sheet name="inleiding-werkwijze" sheetId="20" r:id="rId1"/>
    <sheet name="budget" sheetId="22" r:id="rId2"/>
    <sheet name="globals" sheetId="17" r:id="rId3"/>
    <sheet name="budgetMMB" sheetId="24" r:id="rId4"/>
    <sheet name="template vb taxshelter equity" sheetId="26" r:id="rId5"/>
    <sheet name="exportMMB" sheetId="23" r:id="rId6"/>
  </sheets>
  <definedNames>
    <definedName name="……">budget!$B$2</definedName>
    <definedName name="_xlnm.Print_Area" localSheetId="1">budget!$A$1:$V$798</definedName>
    <definedName name="_xlnm.Print_Area" localSheetId="3">budgetMMB!$A$1:$AB$795</definedName>
    <definedName name="_xlnm.Print_Area" localSheetId="2">globals!$A$3:$D$53</definedName>
    <definedName name="_xlnm.Print_Titles" localSheetId="1">budget!$2:$2</definedName>
    <definedName name="_xlnm.Print_Titles" localSheetId="3">budgetMMB!$A:$B,budgetMMB!$2:$2</definedName>
    <definedName name="bv">globals!#REF!</definedName>
    <definedName name="cc">globals!$C$35</definedName>
    <definedName name="crane">globals!$C$54</definedName>
    <definedName name="crewcast">globals!$C$35</definedName>
    <definedName name="def">globals!#REF!</definedName>
    <definedName name="ed">globals!$C$49</definedName>
    <definedName name="eq">globals!$C$11</definedName>
    <definedName name="esd">globals!$C$50</definedName>
    <definedName name="exec">globals!#REF!</definedName>
    <definedName name="extras">globals!$C$36</definedName>
    <definedName name="finance">globals!$C$7</definedName>
    <definedName name="fonds">globals!$C$8</definedName>
    <definedName name="forfund">globals!#REF!</definedName>
    <definedName name="fpn">globals!#REF!</definedName>
    <definedName name="hotel">globals!$C$39</definedName>
    <definedName name="landen" localSheetId="3">globals!#REF!</definedName>
    <definedName name="landen">globals!#REF!</definedName>
    <definedName name="lengtefilm" localSheetId="1">budget!$H$495</definedName>
    <definedName name="lengtefilm" localSheetId="3">budgetMMB!$H$495</definedName>
    <definedName name="lengtefilm">#REF!</definedName>
    <definedName name="location">globals!$C$33</definedName>
    <definedName name="lowl">globals!$C$56</definedName>
    <definedName name="medical" localSheetId="3">globals!#REF!</definedName>
    <definedName name="medical">globals!#REF!</definedName>
    <definedName name="meter" localSheetId="3">globals!#REF!</definedName>
    <definedName name="meter">globals!#REF!</definedName>
    <definedName name="min">globals!$C$22</definedName>
    <definedName name="mp" localSheetId="3">globals!#REF!</definedName>
    <definedName name="mp">globals!#REF!</definedName>
    <definedName name="nvs">globals!#REF!</definedName>
    <definedName name="orch">globals!$C$51</definedName>
    <definedName name="overh" localSheetId="3">globals!#REF!</definedName>
    <definedName name="overh">globals!#REF!</definedName>
    <definedName name="pm">globals!$C$29</definedName>
    <definedName name="Prep" localSheetId="3">globals!#REF!</definedName>
    <definedName name="Prep">globals!#REF!</definedName>
    <definedName name="publiciteit" localSheetId="3">globals!#REF!</definedName>
    <definedName name="publiciteit">globals!#REF!</definedName>
    <definedName name="rain">globals!$C$40</definedName>
    <definedName name="ratio">globals!$C$46</definedName>
    <definedName name="regie" localSheetId="3">globals!#REF!</definedName>
    <definedName name="regie">globals!#REF!</definedName>
    <definedName name="regisseur" localSheetId="1">budget!$K$118</definedName>
    <definedName name="regisseur" localSheetId="3">budgetMMB!$K$118</definedName>
    <definedName name="regisseur">#REF!</definedName>
    <definedName name="scale" localSheetId="3">#REF!</definedName>
    <definedName name="scale">#REF!</definedName>
    <definedName name="scout">globals!$C$42</definedName>
    <definedName name="sec">globals!$C$38</definedName>
    <definedName name="sh">globals!$C$34</definedName>
    <definedName name="shoot">globals!$C$32</definedName>
    <definedName name="shootmonths">globals!$C$30</definedName>
    <definedName name="sm">globals!$C$30</definedName>
    <definedName name="snow">globals!$C$41</definedName>
    <definedName name="sort">globals!$C$44</definedName>
    <definedName name="specials">globals!$C$37</definedName>
    <definedName name="state">globals!#REF!</definedName>
    <definedName name="stb" localSheetId="3">globals!#REF!</definedName>
    <definedName name="stb">globals!#REF!</definedName>
    <definedName name="steady">globals!$C$43</definedName>
    <definedName name="stock">globals!$C$48</definedName>
    <definedName name="vreemd">globals!#REF!</definedName>
    <definedName name="vreemd_geld">globals!#REF!</definedName>
    <definedName name="wm">globals!$C$31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744" i="22" l="1"/>
  <c r="N788" i="22" l="1"/>
  <c r="N785" i="22" l="1"/>
  <c r="N793" i="22" s="1"/>
  <c r="N775" i="22"/>
  <c r="N769" i="22"/>
  <c r="N740" i="22"/>
  <c r="N708" i="22"/>
  <c r="N49" i="22" s="1"/>
  <c r="N703" i="22"/>
  <c r="N690" i="22"/>
  <c r="N666" i="22"/>
  <c r="N46" i="22" s="1"/>
  <c r="N656" i="22"/>
  <c r="N45" i="22" s="1"/>
  <c r="N642" i="22"/>
  <c r="N44" i="22" s="1"/>
  <c r="N618" i="22"/>
  <c r="N40" i="22" s="1"/>
  <c r="N602" i="22"/>
  <c r="N575" i="22"/>
  <c r="N38" i="22" s="1"/>
  <c r="N562" i="22"/>
  <c r="N548" i="22"/>
  <c r="N36" i="22" s="1"/>
  <c r="N529" i="22"/>
  <c r="N32" i="22" s="1"/>
  <c r="N512" i="22"/>
  <c r="N508" i="22"/>
  <c r="N30" i="22" s="1"/>
  <c r="N503" i="22"/>
  <c r="N494" i="22"/>
  <c r="N28" i="22" s="1"/>
  <c r="N476" i="22"/>
  <c r="N27" i="22" s="1"/>
  <c r="N465" i="22"/>
  <c r="N26" i="22" s="1"/>
  <c r="N447" i="22"/>
  <c r="N425" i="22"/>
  <c r="N24" i="22" s="1"/>
  <c r="N410" i="22"/>
  <c r="N23" i="22" s="1"/>
  <c r="N391" i="22"/>
  <c r="N22" i="22" s="1"/>
  <c r="N371" i="22"/>
  <c r="N347" i="22"/>
  <c r="N20" i="22" s="1"/>
  <c r="N329" i="22"/>
  <c r="N19" i="22" s="1"/>
  <c r="N312" i="22"/>
  <c r="N18" i="22" s="1"/>
  <c r="N294" i="22"/>
  <c r="N281" i="22"/>
  <c r="N16" i="22" s="1"/>
  <c r="N254" i="22"/>
  <c r="N15" i="22" s="1"/>
  <c r="N234" i="22"/>
  <c r="N14" i="22" s="1"/>
  <c r="N218" i="22"/>
  <c r="N205" i="22"/>
  <c r="N12" i="22" s="1"/>
  <c r="N176" i="22"/>
  <c r="N9" i="22" s="1"/>
  <c r="N166" i="22"/>
  <c r="N8" i="22" s="1"/>
  <c r="N131" i="22"/>
  <c r="N115" i="22"/>
  <c r="N102" i="22"/>
  <c r="N5" i="22" s="1"/>
  <c r="N89" i="22"/>
  <c r="N56" i="22"/>
  <c r="N55" i="22"/>
  <c r="N53" i="22"/>
  <c r="N47" i="22"/>
  <c r="N39" i="22"/>
  <c r="N31" i="22"/>
  <c r="N29" i="22"/>
  <c r="N25" i="22"/>
  <c r="N21" i="22"/>
  <c r="N17" i="22"/>
  <c r="N13" i="22"/>
  <c r="N7" i="22"/>
  <c r="N6" i="22"/>
  <c r="O256" i="22"/>
  <c r="O255" i="22"/>
  <c r="O199" i="22"/>
  <c r="N64" i="22" l="1"/>
  <c r="N33" i="22"/>
  <c r="N790" i="22"/>
  <c r="N791" i="22"/>
  <c r="N4" i="22"/>
  <c r="N10" i="22" s="1"/>
  <c r="N789" i="22"/>
  <c r="N37" i="22"/>
  <c r="N41" i="22" s="1"/>
  <c r="N48" i="22"/>
  <c r="N50" i="22" s="1"/>
  <c r="AB744" i="24"/>
  <c r="AA744" i="24"/>
  <c r="W744" i="24"/>
  <c r="V744" i="24"/>
  <c r="U744" i="24"/>
  <c r="X744" i="24" l="1"/>
  <c r="Y744" i="24" s="1"/>
  <c r="Z744" i="24" s="1"/>
  <c r="L247" i="22"/>
  <c r="O247" i="22" s="1"/>
  <c r="L744" i="24"/>
  <c r="N744" i="24"/>
  <c r="S744" i="24"/>
  <c r="K744" i="24"/>
  <c r="H745" i="24"/>
  <c r="K745" i="24"/>
  <c r="L745" i="24"/>
  <c r="N745" i="24"/>
  <c r="S745" i="24"/>
  <c r="T745" i="24"/>
  <c r="U745" i="24"/>
  <c r="V745" i="24"/>
  <c r="W745" i="24"/>
  <c r="X745" i="24"/>
  <c r="Y745" i="24"/>
  <c r="Z745" i="24"/>
  <c r="AB745" i="24"/>
  <c r="AA745" i="24"/>
  <c r="H744" i="22"/>
  <c r="Q599" i="23"/>
  <c r="H69" i="22"/>
  <c r="L69" i="22"/>
  <c r="H70" i="22"/>
  <c r="L70" i="22"/>
  <c r="O70" i="22" s="1"/>
  <c r="H71" i="22"/>
  <c r="L71" i="22"/>
  <c r="O71" i="22" s="1"/>
  <c r="H72" i="22"/>
  <c r="L72" i="22"/>
  <c r="O72" i="22" s="1"/>
  <c r="H73" i="22"/>
  <c r="L73" i="22"/>
  <c r="O73" i="22" s="1"/>
  <c r="H74" i="22"/>
  <c r="L74" i="22"/>
  <c r="O74" i="22" s="1"/>
  <c r="H75" i="22"/>
  <c r="L75" i="22"/>
  <c r="O75" i="22" s="1"/>
  <c r="H76" i="22"/>
  <c r="L76" i="22"/>
  <c r="O76" i="22" s="1"/>
  <c r="H77" i="22"/>
  <c r="L77" i="22"/>
  <c r="O77" i="22" s="1"/>
  <c r="H78" i="22"/>
  <c r="L78" i="22"/>
  <c r="O78" i="22" s="1"/>
  <c r="H79" i="22"/>
  <c r="L79" i="22"/>
  <c r="O79" i="22" s="1"/>
  <c r="H80" i="22"/>
  <c r="L80" i="22"/>
  <c r="O80" i="22" s="1"/>
  <c r="H81" i="22"/>
  <c r="L81" i="22"/>
  <c r="O81" i="22" s="1"/>
  <c r="H82" i="22"/>
  <c r="L82" i="22"/>
  <c r="O82" i="22" s="1"/>
  <c r="H83" i="22"/>
  <c r="L83" i="22"/>
  <c r="O83" i="22" s="1"/>
  <c r="H84" i="22"/>
  <c r="L84" i="22"/>
  <c r="O84" i="22" s="1"/>
  <c r="H85" i="22"/>
  <c r="L85" i="22"/>
  <c r="O85" i="22" s="1"/>
  <c r="H86" i="22"/>
  <c r="L86" i="22"/>
  <c r="O86" i="22" s="1"/>
  <c r="H87" i="22"/>
  <c r="L87" i="22"/>
  <c r="O87" i="22" s="1"/>
  <c r="H88" i="22"/>
  <c r="L88" i="22"/>
  <c r="O88" i="22" s="1"/>
  <c r="H92" i="22"/>
  <c r="L92" i="22" s="1"/>
  <c r="O92" i="22" s="1"/>
  <c r="H93" i="22"/>
  <c r="L93" i="22" s="1"/>
  <c r="O93" i="22" s="1"/>
  <c r="H94" i="22"/>
  <c r="L94" i="22" s="1"/>
  <c r="O94" i="22" s="1"/>
  <c r="H95" i="22"/>
  <c r="L95" i="22" s="1"/>
  <c r="H96" i="22"/>
  <c r="L96" i="22" s="1"/>
  <c r="O96" i="22" s="1"/>
  <c r="H97" i="22"/>
  <c r="L97" i="22" s="1"/>
  <c r="O97" i="22" s="1"/>
  <c r="H98" i="22"/>
  <c r="L98" i="22" s="1"/>
  <c r="O98" i="22" s="1"/>
  <c r="H99" i="22"/>
  <c r="L99" i="22" s="1"/>
  <c r="H100" i="22"/>
  <c r="L100" i="22" s="1"/>
  <c r="O100" i="22" s="1"/>
  <c r="H101" i="22"/>
  <c r="L101" i="22" s="1"/>
  <c r="O101" i="22" s="1"/>
  <c r="H105" i="22"/>
  <c r="L105" i="22" s="1"/>
  <c r="O105" i="22" s="1"/>
  <c r="E106" i="22"/>
  <c r="F106" i="22"/>
  <c r="E107" i="22"/>
  <c r="H107" i="22" s="1"/>
  <c r="L107" i="22" s="1"/>
  <c r="O107" i="22" s="1"/>
  <c r="F107" i="22"/>
  <c r="H108" i="22"/>
  <c r="L108" i="22" s="1"/>
  <c r="O108" i="22" s="1"/>
  <c r="H109" i="22"/>
  <c r="L109" i="22" s="1"/>
  <c r="O109" i="22" s="1"/>
  <c r="H110" i="22"/>
  <c r="L110" i="22" s="1"/>
  <c r="O110" i="22" s="1"/>
  <c r="H111" i="22"/>
  <c r="L111" i="22" s="1"/>
  <c r="O111" i="22" s="1"/>
  <c r="H112" i="22"/>
  <c r="L112" i="22" s="1"/>
  <c r="O112" i="22" s="1"/>
  <c r="H113" i="22"/>
  <c r="L113" i="22" s="1"/>
  <c r="O113" i="22" s="1"/>
  <c r="H114" i="22"/>
  <c r="L114" i="22" s="1"/>
  <c r="O114" i="22" s="1"/>
  <c r="H118" i="22"/>
  <c r="L118" i="22" s="1"/>
  <c r="H119" i="22"/>
  <c r="L119" i="22" s="1"/>
  <c r="O119" i="22" s="1"/>
  <c r="H121" i="22"/>
  <c r="L121" i="22" s="1"/>
  <c r="O121" i="22" s="1"/>
  <c r="H122" i="22"/>
  <c r="L122" i="22" s="1"/>
  <c r="O122" i="22" s="1"/>
  <c r="H123" i="22"/>
  <c r="L123" i="22" s="1"/>
  <c r="O123" i="22" s="1"/>
  <c r="H124" i="22"/>
  <c r="L124" i="22" s="1"/>
  <c r="O124" i="22" s="1"/>
  <c r="H125" i="22"/>
  <c r="L125" i="22" s="1"/>
  <c r="O125" i="22" s="1"/>
  <c r="H126" i="22"/>
  <c r="L126" i="22" s="1"/>
  <c r="O126" i="22" s="1"/>
  <c r="H127" i="22"/>
  <c r="L127" i="22" s="1"/>
  <c r="O127" i="22" s="1"/>
  <c r="H128" i="22"/>
  <c r="L128" i="22" s="1"/>
  <c r="O128" i="22" s="1"/>
  <c r="H129" i="22"/>
  <c r="L129" i="22" s="1"/>
  <c r="O129" i="22" s="1"/>
  <c r="H130" i="22"/>
  <c r="L130" i="22" s="1"/>
  <c r="O130" i="22" s="1"/>
  <c r="H134" i="22"/>
  <c r="L134" i="22"/>
  <c r="H135" i="22"/>
  <c r="L135" i="22"/>
  <c r="O135" i="22" s="1"/>
  <c r="H136" i="22"/>
  <c r="L136" i="22"/>
  <c r="O136" i="22" s="1"/>
  <c r="H137" i="22"/>
  <c r="L137" i="22"/>
  <c r="O137" i="22" s="1"/>
  <c r="H138" i="22"/>
  <c r="L138" i="22"/>
  <c r="O138" i="22" s="1"/>
  <c r="H139" i="22"/>
  <c r="L139" i="22"/>
  <c r="O139" i="22" s="1"/>
  <c r="H140" i="22"/>
  <c r="L140" i="22"/>
  <c r="O140" i="22" s="1"/>
  <c r="H141" i="22"/>
  <c r="L141" i="22"/>
  <c r="O141" i="22" s="1"/>
  <c r="H142" i="22"/>
  <c r="L142" i="22"/>
  <c r="O142" i="22" s="1"/>
  <c r="H143" i="22"/>
  <c r="L143" i="22"/>
  <c r="O143" i="22" s="1"/>
  <c r="H144" i="22"/>
  <c r="L144" i="22"/>
  <c r="O144" i="22" s="1"/>
  <c r="H145" i="22"/>
  <c r="L145" i="22"/>
  <c r="O145" i="22" s="1"/>
  <c r="H146" i="22"/>
  <c r="L146" i="22"/>
  <c r="O146" i="22" s="1"/>
  <c r="H147" i="22"/>
  <c r="L147" i="22"/>
  <c r="O147" i="22" s="1"/>
  <c r="H148" i="22"/>
  <c r="L148" i="22"/>
  <c r="O148" i="22" s="1"/>
  <c r="H149" i="22"/>
  <c r="L149" i="22"/>
  <c r="O149" i="22" s="1"/>
  <c r="H150" i="22"/>
  <c r="L150" i="22"/>
  <c r="O150" i="22" s="1"/>
  <c r="H151" i="22"/>
  <c r="L151" i="22"/>
  <c r="O151" i="22" s="1"/>
  <c r="H152" i="22"/>
  <c r="L152" i="22"/>
  <c r="O152" i="22" s="1"/>
  <c r="H153" i="22"/>
  <c r="L153" i="22"/>
  <c r="O153" i="22" s="1"/>
  <c r="H156" i="22"/>
  <c r="L156" i="22"/>
  <c r="O156" i="22" s="1"/>
  <c r="H157" i="22"/>
  <c r="L157" i="22"/>
  <c r="H158" i="22"/>
  <c r="L158" i="22"/>
  <c r="O158" i="22" s="1"/>
  <c r="H159" i="22"/>
  <c r="L159" i="22"/>
  <c r="H160" i="22"/>
  <c r="L160" i="22"/>
  <c r="O160" i="22" s="1"/>
  <c r="H161" i="22"/>
  <c r="L161" i="22"/>
  <c r="H162" i="22"/>
  <c r="L162" i="22"/>
  <c r="O162" i="22" s="1"/>
  <c r="H163" i="22"/>
  <c r="L163" i="22"/>
  <c r="O163" i="22" s="1"/>
  <c r="H164" i="22"/>
  <c r="L164" i="22"/>
  <c r="O164" i="22" s="1"/>
  <c r="H165" i="22"/>
  <c r="L165" i="22"/>
  <c r="O165" i="22" s="1"/>
  <c r="H169" i="22"/>
  <c r="L169" i="22" s="1"/>
  <c r="O169" i="22" s="1"/>
  <c r="H170" i="22"/>
  <c r="L170" i="22" s="1"/>
  <c r="O170" i="22" s="1"/>
  <c r="H171" i="22"/>
  <c r="L171" i="22" s="1"/>
  <c r="O171" i="22" s="1"/>
  <c r="H172" i="22"/>
  <c r="L172" i="22" s="1"/>
  <c r="O172" i="22" s="1"/>
  <c r="H173" i="22"/>
  <c r="L173" i="22" s="1"/>
  <c r="O173" i="22" s="1"/>
  <c r="H174" i="22"/>
  <c r="L174" i="22" s="1"/>
  <c r="O174" i="22" s="1"/>
  <c r="H175" i="22"/>
  <c r="L175" i="22" s="1"/>
  <c r="O175" i="22" s="1"/>
  <c r="L176" i="22"/>
  <c r="L9" i="22" s="1"/>
  <c r="F179" i="22"/>
  <c r="G179" i="22"/>
  <c r="F180" i="22"/>
  <c r="G180" i="22"/>
  <c r="F181" i="22"/>
  <c r="G181" i="22"/>
  <c r="F182" i="22"/>
  <c r="F183" i="22"/>
  <c r="F184" i="22"/>
  <c r="G184" i="22"/>
  <c r="E185" i="22"/>
  <c r="F185" i="22"/>
  <c r="H186" i="22"/>
  <c r="L186" i="22"/>
  <c r="O186" i="22" s="1"/>
  <c r="E187" i="22"/>
  <c r="F187" i="22"/>
  <c r="F188" i="22"/>
  <c r="H188" i="22" s="1"/>
  <c r="L188" i="22" s="1"/>
  <c r="F189" i="22"/>
  <c r="H189" i="22" s="1"/>
  <c r="L189" i="22" s="1"/>
  <c r="E190" i="22"/>
  <c r="F190" i="22"/>
  <c r="H191" i="22"/>
  <c r="L191" i="22"/>
  <c r="O191" i="22" s="1"/>
  <c r="H192" i="22"/>
  <c r="L192" i="22"/>
  <c r="H193" i="22"/>
  <c r="L193" i="22"/>
  <c r="O193" i="22" s="1"/>
  <c r="E194" i="22"/>
  <c r="F194" i="22"/>
  <c r="H195" i="22"/>
  <c r="L195" i="22"/>
  <c r="O195" i="22" s="1"/>
  <c r="F196" i="22"/>
  <c r="H196" i="22"/>
  <c r="L196" i="22" s="1"/>
  <c r="H197" i="22"/>
  <c r="L197" i="22"/>
  <c r="O197" i="22" s="1"/>
  <c r="H198" i="22"/>
  <c r="L198" i="22"/>
  <c r="O198" i="22" s="1"/>
  <c r="H199" i="22"/>
  <c r="F200" i="22"/>
  <c r="H200" i="22" s="1"/>
  <c r="L200" i="22" s="1"/>
  <c r="H201" i="22"/>
  <c r="L201" i="22"/>
  <c r="O201" i="22" s="1"/>
  <c r="E202" i="22"/>
  <c r="F202" i="22"/>
  <c r="G202" i="22"/>
  <c r="H202" i="22"/>
  <c r="L202" i="22" s="1"/>
  <c r="O202" i="22" s="1"/>
  <c r="H203" i="22"/>
  <c r="L203" i="22"/>
  <c r="O203" i="22" s="1"/>
  <c r="H204" i="22"/>
  <c r="L204" i="22"/>
  <c r="O204" i="22" s="1"/>
  <c r="H208" i="22"/>
  <c r="L208" i="22"/>
  <c r="O208" i="22" s="1"/>
  <c r="F209" i="22"/>
  <c r="H209" i="22"/>
  <c r="L209" i="22" s="1"/>
  <c r="O209" i="22" s="1"/>
  <c r="F210" i="22"/>
  <c r="H210" i="22" s="1"/>
  <c r="L210" i="22" s="1"/>
  <c r="O210" i="22" s="1"/>
  <c r="H211" i="22"/>
  <c r="L211" i="22" s="1"/>
  <c r="O211" i="22" s="1"/>
  <c r="F212" i="22"/>
  <c r="H212" i="22" s="1"/>
  <c r="L212" i="22" s="1"/>
  <c r="F213" i="22"/>
  <c r="H213" i="22" s="1"/>
  <c r="L213" i="22" s="1"/>
  <c r="O213" i="22" s="1"/>
  <c r="H214" i="22"/>
  <c r="L214" i="22" s="1"/>
  <c r="O214" i="22" s="1"/>
  <c r="H215" i="22"/>
  <c r="L215" i="22" s="1"/>
  <c r="O215" i="22" s="1"/>
  <c r="H216" i="22"/>
  <c r="L216" i="22" s="1"/>
  <c r="O216" i="22" s="1"/>
  <c r="H217" i="22"/>
  <c r="L217" i="22" s="1"/>
  <c r="O217" i="22" s="1"/>
  <c r="E221" i="22"/>
  <c r="F221" i="22"/>
  <c r="G221" i="22"/>
  <c r="H222" i="22"/>
  <c r="L222" i="22"/>
  <c r="O222" i="22" s="1"/>
  <c r="H223" i="22"/>
  <c r="L223" i="22"/>
  <c r="O223" i="22" s="1"/>
  <c r="E224" i="22"/>
  <c r="F224" i="22"/>
  <c r="F225" i="22"/>
  <c r="H225" i="22" s="1"/>
  <c r="L225" i="22" s="1"/>
  <c r="H226" i="22"/>
  <c r="L226" i="22" s="1"/>
  <c r="O226" i="22" s="1"/>
  <c r="H227" i="22"/>
  <c r="L227" i="22" s="1"/>
  <c r="O227" i="22" s="1"/>
  <c r="H228" i="22"/>
  <c r="L228" i="22" s="1"/>
  <c r="O228" i="22" s="1"/>
  <c r="H229" i="22"/>
  <c r="L229" i="22" s="1"/>
  <c r="O229" i="22" s="1"/>
  <c r="F230" i="22"/>
  <c r="H230" i="22" s="1"/>
  <c r="L230" i="22"/>
  <c r="O230" i="22" s="1"/>
  <c r="H231" i="22"/>
  <c r="L231" i="22"/>
  <c r="O231" i="22" s="1"/>
  <c r="H232" i="22"/>
  <c r="L232" i="22"/>
  <c r="O232" i="22" s="1"/>
  <c r="H233" i="22"/>
  <c r="L233" i="22"/>
  <c r="O233" i="22" s="1"/>
  <c r="H237" i="22"/>
  <c r="L237" i="22"/>
  <c r="H238" i="22"/>
  <c r="L238" i="22"/>
  <c r="O238" i="22" s="1"/>
  <c r="H239" i="22"/>
  <c r="L239" i="22"/>
  <c r="H240" i="22"/>
  <c r="L240" i="22"/>
  <c r="O240" i="22" s="1"/>
  <c r="H241" i="22"/>
  <c r="L241" i="22"/>
  <c r="H242" i="22"/>
  <c r="L242" i="22"/>
  <c r="O242" i="22" s="1"/>
  <c r="H243" i="22"/>
  <c r="L243" i="22"/>
  <c r="H244" i="22"/>
  <c r="L244" i="22"/>
  <c r="O244" i="22" s="1"/>
  <c r="H245" i="22"/>
  <c r="L245" i="22"/>
  <c r="H246" i="22"/>
  <c r="L246" i="22"/>
  <c r="O246" i="22" s="1"/>
  <c r="H247" i="22"/>
  <c r="H248" i="22"/>
  <c r="L248" i="22" s="1"/>
  <c r="O248" i="22" s="1"/>
  <c r="H249" i="22"/>
  <c r="L249" i="22" s="1"/>
  <c r="O249" i="22" s="1"/>
  <c r="H250" i="22"/>
  <c r="L250" i="22" s="1"/>
  <c r="O250" i="22" s="1"/>
  <c r="E251" i="22"/>
  <c r="F251" i="22"/>
  <c r="H252" i="22"/>
  <c r="L252" i="22" s="1"/>
  <c r="O252" i="22" s="1"/>
  <c r="H253" i="22"/>
  <c r="L253" i="22" s="1"/>
  <c r="O253" i="22" s="1"/>
  <c r="H257" i="22"/>
  <c r="L257" i="22" s="1"/>
  <c r="O257" i="22" s="1"/>
  <c r="H258" i="22"/>
  <c r="L258" i="22" s="1"/>
  <c r="O258" i="22" s="1"/>
  <c r="F259" i="22"/>
  <c r="H259" i="22" s="1"/>
  <c r="L259" i="22" s="1"/>
  <c r="O259" i="22" s="1"/>
  <c r="E260" i="22"/>
  <c r="F260" i="22"/>
  <c r="H261" i="22"/>
  <c r="L261" i="22"/>
  <c r="O261" i="22" s="1"/>
  <c r="H262" i="22"/>
  <c r="L262" i="22"/>
  <c r="O262" i="22" s="1"/>
  <c r="F263" i="22"/>
  <c r="E263" i="22" s="1"/>
  <c r="H263" i="22" s="1"/>
  <c r="L263" i="22" s="1"/>
  <c r="O263" i="22" s="1"/>
  <c r="F264" i="22"/>
  <c r="H264" i="22" s="1"/>
  <c r="L264" i="22" s="1"/>
  <c r="O264" i="22" s="1"/>
  <c r="H265" i="22"/>
  <c r="L265" i="22"/>
  <c r="O265" i="22" s="1"/>
  <c r="H266" i="22"/>
  <c r="L266" i="22"/>
  <c r="O266" i="22" s="1"/>
  <c r="H267" i="22"/>
  <c r="L267" i="22"/>
  <c r="O267" i="22" s="1"/>
  <c r="H268" i="22"/>
  <c r="L268" i="22"/>
  <c r="O268" i="22" s="1"/>
  <c r="H269" i="22"/>
  <c r="L269" i="22"/>
  <c r="O269" i="22" s="1"/>
  <c r="H270" i="22"/>
  <c r="L270" i="22"/>
  <c r="O270" i="22" s="1"/>
  <c r="H271" i="22"/>
  <c r="L271" i="22"/>
  <c r="O271" i="22" s="1"/>
  <c r="H272" i="22"/>
  <c r="L272" i="22"/>
  <c r="O272" i="22" s="1"/>
  <c r="H273" i="22"/>
  <c r="L273" i="22"/>
  <c r="O273" i="22" s="1"/>
  <c r="H274" i="22"/>
  <c r="L274" i="22"/>
  <c r="O274" i="22" s="1"/>
  <c r="H275" i="22"/>
  <c r="L275" i="22"/>
  <c r="O275" i="22" s="1"/>
  <c r="H276" i="22"/>
  <c r="L276" i="22"/>
  <c r="O276" i="22" s="1"/>
  <c r="H277" i="22"/>
  <c r="L277" i="22"/>
  <c r="O277" i="22" s="1"/>
  <c r="H278" i="22"/>
  <c r="L278" i="22"/>
  <c r="O278" i="22" s="1"/>
  <c r="E279" i="22"/>
  <c r="F279" i="22"/>
  <c r="H280" i="22"/>
  <c r="L280" i="22"/>
  <c r="O280" i="22" s="1"/>
  <c r="H284" i="22"/>
  <c r="L284" i="22"/>
  <c r="O284" i="22" s="1"/>
  <c r="H285" i="22"/>
  <c r="L285" i="22"/>
  <c r="O285" i="22" s="1"/>
  <c r="H286" i="22"/>
  <c r="L286" i="22"/>
  <c r="O286" i="22" s="1"/>
  <c r="H287" i="22"/>
  <c r="L287" i="22"/>
  <c r="O287" i="22" s="1"/>
  <c r="H288" i="22"/>
  <c r="L288" i="22"/>
  <c r="O288" i="22" s="1"/>
  <c r="H289" i="22"/>
  <c r="L289" i="22"/>
  <c r="O289" i="22" s="1"/>
  <c r="H290" i="22"/>
  <c r="L290" i="22"/>
  <c r="O290" i="22" s="1"/>
  <c r="H291" i="22"/>
  <c r="L291" i="22"/>
  <c r="O291" i="22" s="1"/>
  <c r="H292" i="22"/>
  <c r="L292" i="22"/>
  <c r="O292" i="22" s="1"/>
  <c r="H293" i="22"/>
  <c r="L293" i="22"/>
  <c r="O293" i="22" s="1"/>
  <c r="H297" i="22"/>
  <c r="L297" i="22"/>
  <c r="O297" i="22" s="1"/>
  <c r="H298" i="22"/>
  <c r="L298" i="22"/>
  <c r="O298" i="22" s="1"/>
  <c r="H299" i="22"/>
  <c r="L299" i="22"/>
  <c r="O299" i="22" s="1"/>
  <c r="H300" i="22"/>
  <c r="L300" i="22"/>
  <c r="O300" i="22" s="1"/>
  <c r="H301" i="22"/>
  <c r="L301" i="22"/>
  <c r="O301" i="22" s="1"/>
  <c r="H302" i="22"/>
  <c r="L302" i="22"/>
  <c r="O302" i="22" s="1"/>
  <c r="H303" i="22"/>
  <c r="L303" i="22"/>
  <c r="O303" i="22" s="1"/>
  <c r="F304" i="22"/>
  <c r="H304" i="22"/>
  <c r="L304" i="22" s="1"/>
  <c r="O304" i="22" s="1"/>
  <c r="F305" i="22"/>
  <c r="H305" i="22"/>
  <c r="L305" i="22" s="1"/>
  <c r="H306" i="22"/>
  <c r="L306" i="22" s="1"/>
  <c r="H307" i="22"/>
  <c r="L307" i="22" s="1"/>
  <c r="O307" i="22" s="1"/>
  <c r="H308" i="22"/>
  <c r="L308" i="22" s="1"/>
  <c r="O308" i="22" s="1"/>
  <c r="H309" i="22"/>
  <c r="L309" i="22" s="1"/>
  <c r="O309" i="22" s="1"/>
  <c r="H310" i="22"/>
  <c r="L310" i="22" s="1"/>
  <c r="H311" i="22"/>
  <c r="L311" i="22" s="1"/>
  <c r="O311" i="22" s="1"/>
  <c r="E315" i="22"/>
  <c r="H315" i="22" s="1"/>
  <c r="L315" i="22" s="1"/>
  <c r="O315" i="22" s="1"/>
  <c r="F315" i="22"/>
  <c r="E316" i="22"/>
  <c r="F316" i="22"/>
  <c r="E317" i="22"/>
  <c r="H317" i="22" s="1"/>
  <c r="L317" i="22" s="1"/>
  <c r="O317" i="22" s="1"/>
  <c r="F317" i="22"/>
  <c r="H318" i="22"/>
  <c r="L318" i="22" s="1"/>
  <c r="H319" i="22"/>
  <c r="L319" i="22" s="1"/>
  <c r="O319" i="22" s="1"/>
  <c r="F320" i="22"/>
  <c r="H320" i="22" s="1"/>
  <c r="L320" i="22" s="1"/>
  <c r="O320" i="22" s="1"/>
  <c r="H321" i="22"/>
  <c r="L321" i="22" s="1"/>
  <c r="O321" i="22" s="1"/>
  <c r="H322" i="22"/>
  <c r="L322" i="22" s="1"/>
  <c r="H323" i="22"/>
  <c r="L323" i="22" s="1"/>
  <c r="O323" i="22" s="1"/>
  <c r="H324" i="22"/>
  <c r="L324" i="22" s="1"/>
  <c r="O324" i="22" s="1"/>
  <c r="H325" i="22"/>
  <c r="L325" i="22" s="1"/>
  <c r="O325" i="22" s="1"/>
  <c r="F326" i="22"/>
  <c r="H326" i="22" s="1"/>
  <c r="L326" i="22" s="1"/>
  <c r="F327" i="22"/>
  <c r="H327" i="22"/>
  <c r="L327" i="22" s="1"/>
  <c r="H328" i="22"/>
  <c r="L328" i="22"/>
  <c r="O328" i="22" s="1"/>
  <c r="E332" i="22"/>
  <c r="F332" i="22"/>
  <c r="H333" i="22"/>
  <c r="L333" i="22"/>
  <c r="E334" i="22"/>
  <c r="F334" i="22"/>
  <c r="H335" i="22"/>
  <c r="L335" i="22"/>
  <c r="O335" i="22" s="1"/>
  <c r="H336" i="22"/>
  <c r="L336" i="22"/>
  <c r="O336" i="22" s="1"/>
  <c r="H337" i="22"/>
  <c r="L337" i="22"/>
  <c r="O337" i="22" s="1"/>
  <c r="H338" i="22"/>
  <c r="L338" i="22"/>
  <c r="O338" i="22" s="1"/>
  <c r="H339" i="22"/>
  <c r="L339" i="22"/>
  <c r="O339" i="22" s="1"/>
  <c r="H340" i="22"/>
  <c r="L340" i="22"/>
  <c r="O340" i="22" s="1"/>
  <c r="F341" i="22"/>
  <c r="H341" i="22" s="1"/>
  <c r="L341" i="22" s="1"/>
  <c r="F342" i="22"/>
  <c r="H342" i="22" s="1"/>
  <c r="L342" i="22" s="1"/>
  <c r="O342" i="22" s="1"/>
  <c r="H343" i="22"/>
  <c r="L343" i="22" s="1"/>
  <c r="O343" i="22" s="1"/>
  <c r="H344" i="22"/>
  <c r="L344" i="22" s="1"/>
  <c r="O344" i="22" s="1"/>
  <c r="F345" i="22"/>
  <c r="H345" i="22" s="1"/>
  <c r="L345" i="22" s="1"/>
  <c r="H346" i="22"/>
  <c r="L346" i="22" s="1"/>
  <c r="O346" i="22" s="1"/>
  <c r="F350" i="22"/>
  <c r="E350" i="22" s="1"/>
  <c r="H350" i="22" s="1"/>
  <c r="L350" i="22" s="1"/>
  <c r="O350" i="22" s="1"/>
  <c r="F351" i="22"/>
  <c r="H351" i="22" s="1"/>
  <c r="L351" i="22" s="1"/>
  <c r="O351" i="22" s="1"/>
  <c r="E352" i="22"/>
  <c r="F352" i="22"/>
  <c r="F353" i="22"/>
  <c r="H353" i="22" s="1"/>
  <c r="L353" i="22" s="1"/>
  <c r="O353" i="22" s="1"/>
  <c r="F354" i="22"/>
  <c r="H354" i="22" s="1"/>
  <c r="L354" i="22" s="1"/>
  <c r="F355" i="22"/>
  <c r="H355" i="22" s="1"/>
  <c r="L355" i="22"/>
  <c r="F356" i="22"/>
  <c r="H356" i="22"/>
  <c r="L356" i="22" s="1"/>
  <c r="F357" i="22"/>
  <c r="H357" i="22" s="1"/>
  <c r="L357" i="22" s="1"/>
  <c r="F358" i="22"/>
  <c r="H358" i="22"/>
  <c r="L358" i="22" s="1"/>
  <c r="F359" i="22"/>
  <c r="H359" i="22"/>
  <c r="L359" i="22" s="1"/>
  <c r="O359" i="22" s="1"/>
  <c r="F360" i="22"/>
  <c r="H360" i="22"/>
  <c r="L360" i="22" s="1"/>
  <c r="H361" i="22"/>
  <c r="L361" i="22" s="1"/>
  <c r="O361" i="22" s="1"/>
  <c r="F362" i="22"/>
  <c r="H362" i="22" s="1"/>
  <c r="L362" i="22" s="1"/>
  <c r="O362" i="22" s="1"/>
  <c r="H363" i="22"/>
  <c r="L363" i="22" s="1"/>
  <c r="O363" i="22" s="1"/>
  <c r="H364" i="22"/>
  <c r="L364" i="22" s="1"/>
  <c r="O364" i="22" s="1"/>
  <c r="H365" i="22"/>
  <c r="L365" i="22" s="1"/>
  <c r="O365" i="22" s="1"/>
  <c r="H366" i="22"/>
  <c r="L366" i="22" s="1"/>
  <c r="O366" i="22" s="1"/>
  <c r="H367" i="22"/>
  <c r="L367" i="22" s="1"/>
  <c r="O367" i="22" s="1"/>
  <c r="H368" i="22"/>
  <c r="L368" i="22" s="1"/>
  <c r="O368" i="22" s="1"/>
  <c r="H369" i="22"/>
  <c r="L369" i="22" s="1"/>
  <c r="O369" i="22" s="1"/>
  <c r="H370" i="22"/>
  <c r="L370" i="22" s="1"/>
  <c r="O370" i="22" s="1"/>
  <c r="E374" i="22"/>
  <c r="H374" i="22" s="1"/>
  <c r="L374" i="22" s="1"/>
  <c r="O374" i="22" s="1"/>
  <c r="F374" i="22"/>
  <c r="E375" i="22"/>
  <c r="F375" i="22"/>
  <c r="F376" i="22"/>
  <c r="H376" i="22" s="1"/>
  <c r="L376" i="22" s="1"/>
  <c r="F377" i="22"/>
  <c r="H377" i="22" s="1"/>
  <c r="L377" i="22"/>
  <c r="F378" i="22"/>
  <c r="H378" i="22" s="1"/>
  <c r="L378" i="22" s="1"/>
  <c r="H379" i="22"/>
  <c r="L379" i="22" s="1"/>
  <c r="H380" i="22"/>
  <c r="L380" i="22" s="1"/>
  <c r="O380" i="22" s="1"/>
  <c r="F381" i="22"/>
  <c r="H381" i="22" s="1"/>
  <c r="L381" i="22" s="1"/>
  <c r="O381" i="22" s="1"/>
  <c r="F382" i="22"/>
  <c r="H382" i="22"/>
  <c r="L382" i="22" s="1"/>
  <c r="O382" i="22" s="1"/>
  <c r="H383" i="22"/>
  <c r="L383" i="22"/>
  <c r="O383" i="22" s="1"/>
  <c r="H384" i="22"/>
  <c r="L384" i="22"/>
  <c r="H385" i="22"/>
  <c r="L385" i="22"/>
  <c r="O385" i="22" s="1"/>
  <c r="F386" i="22"/>
  <c r="H386" i="22" s="1"/>
  <c r="L386" i="22" s="1"/>
  <c r="H387" i="22"/>
  <c r="L387" i="22" s="1"/>
  <c r="H388" i="22"/>
  <c r="L388" i="22" s="1"/>
  <c r="O388" i="22" s="1"/>
  <c r="H389" i="22"/>
  <c r="L389" i="22" s="1"/>
  <c r="O389" i="22" s="1"/>
  <c r="H390" i="22"/>
  <c r="L390" i="22" s="1"/>
  <c r="O390" i="22" s="1"/>
  <c r="E394" i="22"/>
  <c r="H394" i="22" s="1"/>
  <c r="L394" i="22" s="1"/>
  <c r="O394" i="22" s="1"/>
  <c r="F394" i="22"/>
  <c r="F395" i="22"/>
  <c r="H395" i="22" s="1"/>
  <c r="L395" i="22" s="1"/>
  <c r="F396" i="22"/>
  <c r="H396" i="22" s="1"/>
  <c r="L396" i="22" s="1"/>
  <c r="O396" i="22" s="1"/>
  <c r="H397" i="22"/>
  <c r="L397" i="22" s="1"/>
  <c r="H398" i="22"/>
  <c r="L398" i="22" s="1"/>
  <c r="O398" i="22" s="1"/>
  <c r="H399" i="22"/>
  <c r="L399" i="22" s="1"/>
  <c r="O399" i="22" s="1"/>
  <c r="F400" i="22"/>
  <c r="H400" i="22" s="1"/>
  <c r="L400" i="22" s="1"/>
  <c r="H401" i="22"/>
  <c r="L401" i="22"/>
  <c r="O401" i="22" s="1"/>
  <c r="H402" i="22"/>
  <c r="L402" i="22"/>
  <c r="O402" i="22" s="1"/>
  <c r="H403" i="22"/>
  <c r="L403" i="22"/>
  <c r="O403" i="22" s="1"/>
  <c r="H404" i="22"/>
  <c r="L404" i="22"/>
  <c r="O404" i="22" s="1"/>
  <c r="H405" i="22"/>
  <c r="L405" i="22"/>
  <c r="O405" i="22" s="1"/>
  <c r="H406" i="22"/>
  <c r="L406" i="22"/>
  <c r="O406" i="22" s="1"/>
  <c r="H407" i="22"/>
  <c r="L407" i="22"/>
  <c r="O407" i="22" s="1"/>
  <c r="H408" i="22"/>
  <c r="L408" i="22"/>
  <c r="O408" i="22" s="1"/>
  <c r="H409" i="22"/>
  <c r="L409" i="22"/>
  <c r="O409" i="22" s="1"/>
  <c r="F413" i="22"/>
  <c r="H413" i="22"/>
  <c r="L413" i="22" s="1"/>
  <c r="O413" i="22" s="1"/>
  <c r="F414" i="22"/>
  <c r="H414" i="22"/>
  <c r="L414" i="22" s="1"/>
  <c r="H415" i="22"/>
  <c r="L415" i="22"/>
  <c r="O415" i="22" s="1"/>
  <c r="H416" i="22"/>
  <c r="L416" i="22"/>
  <c r="O416" i="22" s="1"/>
  <c r="F417" i="22"/>
  <c r="H417" i="22"/>
  <c r="L417" i="22" s="1"/>
  <c r="O417" i="22" s="1"/>
  <c r="F418" i="22"/>
  <c r="H418" i="22" s="1"/>
  <c r="L418" i="22" s="1"/>
  <c r="H419" i="22"/>
  <c r="L419" i="22"/>
  <c r="O419" i="22" s="1"/>
  <c r="H420" i="22"/>
  <c r="L420" i="22"/>
  <c r="L421" i="22"/>
  <c r="O421" i="22" s="1"/>
  <c r="F423" i="22"/>
  <c r="H423" i="22"/>
  <c r="L423" i="22" s="1"/>
  <c r="H428" i="22"/>
  <c r="L428" i="22" s="1"/>
  <c r="O428" i="22" s="1"/>
  <c r="H429" i="22"/>
  <c r="L429" i="22" s="1"/>
  <c r="O429" i="22" s="1"/>
  <c r="H430" i="22"/>
  <c r="L430" i="22" s="1"/>
  <c r="O430" i="22" s="1"/>
  <c r="H431" i="22"/>
  <c r="L431" i="22" s="1"/>
  <c r="O431" i="22" s="1"/>
  <c r="H432" i="22"/>
  <c r="L432" i="22" s="1"/>
  <c r="O432" i="22" s="1"/>
  <c r="H433" i="22"/>
  <c r="L433" i="22" s="1"/>
  <c r="O433" i="22" s="1"/>
  <c r="H434" i="22"/>
  <c r="L434" i="22" s="1"/>
  <c r="O434" i="22" s="1"/>
  <c r="H435" i="22"/>
  <c r="L435" i="22" s="1"/>
  <c r="O435" i="22" s="1"/>
  <c r="H436" i="22"/>
  <c r="L436" i="22" s="1"/>
  <c r="O436" i="22" s="1"/>
  <c r="H437" i="22"/>
  <c r="L437" i="22" s="1"/>
  <c r="O437" i="22" s="1"/>
  <c r="H438" i="22"/>
  <c r="L438" i="22" s="1"/>
  <c r="O438" i="22" s="1"/>
  <c r="H439" i="22"/>
  <c r="L439" i="22" s="1"/>
  <c r="O439" i="22" s="1"/>
  <c r="H440" i="22"/>
  <c r="L440" i="22" s="1"/>
  <c r="O440" i="22" s="1"/>
  <c r="H441" i="22"/>
  <c r="L441" i="22" s="1"/>
  <c r="O441" i="22" s="1"/>
  <c r="H442" i="22"/>
  <c r="L442" i="22" s="1"/>
  <c r="O442" i="22" s="1"/>
  <c r="H443" i="22"/>
  <c r="L443" i="22" s="1"/>
  <c r="O443" i="22" s="1"/>
  <c r="H444" i="22"/>
  <c r="L444" i="22" s="1"/>
  <c r="O444" i="22" s="1"/>
  <c r="H445" i="22"/>
  <c r="L445" i="22" s="1"/>
  <c r="O445" i="22" s="1"/>
  <c r="H446" i="22"/>
  <c r="L446" i="22" s="1"/>
  <c r="O446" i="22" s="1"/>
  <c r="L447" i="22"/>
  <c r="L25" i="22" s="1"/>
  <c r="F450" i="22"/>
  <c r="H450" i="22" s="1"/>
  <c r="L450" i="22" s="1"/>
  <c r="H451" i="22"/>
  <c r="L451" i="22"/>
  <c r="O451" i="22" s="1"/>
  <c r="F452" i="22"/>
  <c r="E452" i="22" s="1"/>
  <c r="H452" i="22" s="1"/>
  <c r="L452" i="22" s="1"/>
  <c r="O452" i="22" s="1"/>
  <c r="H453" i="22"/>
  <c r="L453" i="22" s="1"/>
  <c r="O453" i="22" s="1"/>
  <c r="H454" i="22"/>
  <c r="L454" i="22" s="1"/>
  <c r="O454" i="22" s="1"/>
  <c r="H455" i="22"/>
  <c r="L455" i="22" s="1"/>
  <c r="O455" i="22" s="1"/>
  <c r="F456" i="22"/>
  <c r="H456" i="22" s="1"/>
  <c r="L456" i="22" s="1"/>
  <c r="H457" i="22"/>
  <c r="L457" i="22"/>
  <c r="O457" i="22" s="1"/>
  <c r="F458" i="22"/>
  <c r="H458" i="22"/>
  <c r="L458" i="22" s="1"/>
  <c r="H459" i="22"/>
  <c r="L459" i="22"/>
  <c r="O459" i="22" s="1"/>
  <c r="H460" i="22"/>
  <c r="L460" i="22"/>
  <c r="O460" i="22" s="1"/>
  <c r="H461" i="22"/>
  <c r="L461" i="22"/>
  <c r="O461" i="22" s="1"/>
  <c r="H462" i="22"/>
  <c r="L462" i="22"/>
  <c r="O462" i="22" s="1"/>
  <c r="H463" i="22"/>
  <c r="L463" i="22"/>
  <c r="O463" i="22" s="1"/>
  <c r="F464" i="22"/>
  <c r="H464" i="22" s="1"/>
  <c r="L464" i="22" s="1"/>
  <c r="O464" i="22" s="1"/>
  <c r="H468" i="22"/>
  <c r="L468" i="22" s="1"/>
  <c r="O468" i="22" s="1"/>
  <c r="H469" i="22"/>
  <c r="L469" i="22" s="1"/>
  <c r="O469" i="22" s="1"/>
  <c r="F470" i="22"/>
  <c r="H471" i="22"/>
  <c r="L471" i="22"/>
  <c r="O471" i="22" s="1"/>
  <c r="F472" i="22"/>
  <c r="H473" i="22"/>
  <c r="L473" i="22" s="1"/>
  <c r="H474" i="22"/>
  <c r="L474" i="22" s="1"/>
  <c r="O474" i="22" s="1"/>
  <c r="H475" i="22"/>
  <c r="L475" i="22" s="1"/>
  <c r="O475" i="22" s="1"/>
  <c r="F479" i="22"/>
  <c r="E479" i="22" s="1"/>
  <c r="H479" i="22" s="1"/>
  <c r="L479" i="22" s="1"/>
  <c r="O479" i="22" s="1"/>
  <c r="F480" i="22"/>
  <c r="H480" i="22" s="1"/>
  <c r="L480" i="22" s="1"/>
  <c r="H481" i="22"/>
  <c r="L481" i="22"/>
  <c r="O481" i="22" s="1"/>
  <c r="F482" i="22"/>
  <c r="H482" i="22" s="1"/>
  <c r="L482" i="22" s="1"/>
  <c r="O482" i="22" s="1"/>
  <c r="H483" i="22"/>
  <c r="L483" i="22" s="1"/>
  <c r="H484" i="22"/>
  <c r="L484" i="22" s="1"/>
  <c r="O484" i="22" s="1"/>
  <c r="F485" i="22"/>
  <c r="H485" i="22" s="1"/>
  <c r="L485" i="22" s="1"/>
  <c r="F486" i="22"/>
  <c r="H486" i="22" s="1"/>
  <c r="L486" i="22" s="1"/>
  <c r="O486" i="22" s="1"/>
  <c r="E487" i="22"/>
  <c r="F487" i="22"/>
  <c r="G487" i="22"/>
  <c r="E488" i="22"/>
  <c r="F488" i="22"/>
  <c r="H488" i="22" s="1"/>
  <c r="L488" i="22" s="1"/>
  <c r="G488" i="22"/>
  <c r="F489" i="22"/>
  <c r="H489" i="22"/>
  <c r="L489" i="22" s="1"/>
  <c r="F490" i="22"/>
  <c r="H490" i="22" s="1"/>
  <c r="L490" i="22" s="1"/>
  <c r="O490" i="22" s="1"/>
  <c r="E491" i="22"/>
  <c r="F491" i="22"/>
  <c r="G491" i="22"/>
  <c r="H492" i="22"/>
  <c r="L492" i="22" s="1"/>
  <c r="O492" i="22" s="1"/>
  <c r="F493" i="22"/>
  <c r="H493" i="22" s="1"/>
  <c r="L493" i="22"/>
  <c r="F497" i="22"/>
  <c r="H497" i="22" s="1"/>
  <c r="L497" i="22" s="1"/>
  <c r="O497" i="22" s="1"/>
  <c r="F498" i="22"/>
  <c r="H498" i="22" s="1"/>
  <c r="L498" i="22" s="1"/>
  <c r="F499" i="22"/>
  <c r="H499" i="22"/>
  <c r="L499" i="22" s="1"/>
  <c r="F500" i="22"/>
  <c r="H500" i="22" s="1"/>
  <c r="L500" i="22" s="1"/>
  <c r="F501" i="22"/>
  <c r="H501" i="22" s="1"/>
  <c r="L501" i="22" s="1"/>
  <c r="O501" i="22" s="1"/>
  <c r="F502" i="22"/>
  <c r="H502" i="22" s="1"/>
  <c r="L502" i="22" s="1"/>
  <c r="O502" i="22" s="1"/>
  <c r="E515" i="22"/>
  <c r="F515" i="22"/>
  <c r="G515" i="22"/>
  <c r="E516" i="22"/>
  <c r="F516" i="22"/>
  <c r="G516" i="22"/>
  <c r="H517" i="22"/>
  <c r="L517" i="22" s="1"/>
  <c r="O517" i="22" s="1"/>
  <c r="F518" i="22"/>
  <c r="H518" i="22" s="1"/>
  <c r="L518" i="22" s="1"/>
  <c r="H519" i="22"/>
  <c r="L519" i="22"/>
  <c r="O519" i="22" s="1"/>
  <c r="H520" i="22"/>
  <c r="L520" i="22"/>
  <c r="O520" i="22" s="1"/>
  <c r="H521" i="22"/>
  <c r="L521" i="22"/>
  <c r="O521" i="22" s="1"/>
  <c r="F522" i="22"/>
  <c r="H522" i="22" s="1"/>
  <c r="L522" i="22" s="1"/>
  <c r="F523" i="22"/>
  <c r="H523" i="22" s="1"/>
  <c r="L523" i="22" s="1"/>
  <c r="O523" i="22" s="1"/>
  <c r="E524" i="22"/>
  <c r="F524" i="22"/>
  <c r="E525" i="22"/>
  <c r="F525" i="22"/>
  <c r="H526" i="22"/>
  <c r="L526" i="22" s="1"/>
  <c r="O526" i="22" s="1"/>
  <c r="H527" i="22"/>
  <c r="L527" i="22" s="1"/>
  <c r="O527" i="22" s="1"/>
  <c r="H528" i="22"/>
  <c r="L528" i="22" s="1"/>
  <c r="O528" i="22" s="1"/>
  <c r="H621" i="22"/>
  <c r="L621" i="22" s="1"/>
  <c r="H622" i="22"/>
  <c r="L622" i="22" s="1"/>
  <c r="H623" i="22"/>
  <c r="L623" i="22" s="1"/>
  <c r="O623" i="22" s="1"/>
  <c r="H624" i="22"/>
  <c r="L624" i="22" s="1"/>
  <c r="H625" i="22"/>
  <c r="L625" i="22" s="1"/>
  <c r="O625" i="22" s="1"/>
  <c r="H626" i="22"/>
  <c r="L626" i="22"/>
  <c r="H627" i="22"/>
  <c r="L627" i="22" s="1"/>
  <c r="O627" i="22" s="1"/>
  <c r="H628" i="22"/>
  <c r="L628" i="22" s="1"/>
  <c r="H629" i="22"/>
  <c r="L629" i="22" s="1"/>
  <c r="O629" i="22" s="1"/>
  <c r="H630" i="22"/>
  <c r="L630" i="22" s="1"/>
  <c r="H631" i="22"/>
  <c r="L631" i="22" s="1"/>
  <c r="O631" i="22" s="1"/>
  <c r="H632" i="22"/>
  <c r="L632" i="22" s="1"/>
  <c r="O632" i="22" s="1"/>
  <c r="H633" i="22"/>
  <c r="L633" i="22" s="1"/>
  <c r="O633" i="22" s="1"/>
  <c r="H634" i="22"/>
  <c r="L634" i="22"/>
  <c r="O634" i="22" s="1"/>
  <c r="H635" i="22"/>
  <c r="L635" i="22" s="1"/>
  <c r="O635" i="22" s="1"/>
  <c r="H636" i="22"/>
  <c r="L636" i="22" s="1"/>
  <c r="O636" i="22" s="1"/>
  <c r="H637" i="22"/>
  <c r="L637" i="22" s="1"/>
  <c r="H638" i="22"/>
  <c r="L638" i="22" s="1"/>
  <c r="O638" i="22" s="1"/>
  <c r="H639" i="22"/>
  <c r="L639" i="22" s="1"/>
  <c r="O639" i="22" s="1"/>
  <c r="H640" i="22"/>
  <c r="L640" i="22" s="1"/>
  <c r="O640" i="22" s="1"/>
  <c r="H641" i="22"/>
  <c r="L641" i="22" s="1"/>
  <c r="O641" i="22" s="1"/>
  <c r="F645" i="22"/>
  <c r="H645" i="22" s="1"/>
  <c r="L645" i="22" s="1"/>
  <c r="H646" i="22"/>
  <c r="L646" i="22"/>
  <c r="O646" i="22" s="1"/>
  <c r="H647" i="22"/>
  <c r="L647" i="22" s="1"/>
  <c r="F648" i="22"/>
  <c r="H648" i="22"/>
  <c r="L648" i="22" s="1"/>
  <c r="O648" i="22" s="1"/>
  <c r="H649" i="22"/>
  <c r="L649" i="22" s="1"/>
  <c r="O649" i="22" s="1"/>
  <c r="F650" i="22"/>
  <c r="H650" i="22" s="1"/>
  <c r="L650" i="22" s="1"/>
  <c r="H651" i="22"/>
  <c r="L651" i="22"/>
  <c r="O651" i="22" s="1"/>
  <c r="H652" i="22"/>
  <c r="L652" i="22" s="1"/>
  <c r="O652" i="22" s="1"/>
  <c r="H653" i="22"/>
  <c r="L653" i="22" s="1"/>
  <c r="H654" i="22"/>
  <c r="L654" i="22" s="1"/>
  <c r="O654" i="22" s="1"/>
  <c r="H655" i="22"/>
  <c r="L655" i="22" s="1"/>
  <c r="H659" i="22"/>
  <c r="L659" i="22" s="1"/>
  <c r="O659" i="22" s="1"/>
  <c r="H660" i="22"/>
  <c r="L660" i="22" s="1"/>
  <c r="H661" i="22"/>
  <c r="L661" i="22" s="1"/>
  <c r="O661" i="22" s="1"/>
  <c r="H662" i="22"/>
  <c r="L662" i="22"/>
  <c r="H663" i="22"/>
  <c r="L663" i="22" s="1"/>
  <c r="O663" i="22" s="1"/>
  <c r="H664" i="22"/>
  <c r="L664" i="22" s="1"/>
  <c r="H665" i="22"/>
  <c r="L665" i="22" s="1"/>
  <c r="O665" i="22" s="1"/>
  <c r="F669" i="22"/>
  <c r="H669" i="22" s="1"/>
  <c r="L669" i="22" s="1"/>
  <c r="O669" i="22" s="1"/>
  <c r="H670" i="22"/>
  <c r="L670" i="22"/>
  <c r="O670" i="22" s="1"/>
  <c r="H671" i="22"/>
  <c r="L671" i="22" s="1"/>
  <c r="H672" i="22"/>
  <c r="L672" i="22"/>
  <c r="O672" i="22" s="1"/>
  <c r="H673" i="22"/>
  <c r="L673" i="22" s="1"/>
  <c r="H674" i="22"/>
  <c r="L674" i="22"/>
  <c r="O674" i="22" s="1"/>
  <c r="H675" i="22"/>
  <c r="L675" i="22" s="1"/>
  <c r="F676" i="22"/>
  <c r="H676" i="22"/>
  <c r="L676" i="22" s="1"/>
  <c r="O676" i="22" s="1"/>
  <c r="H677" i="22"/>
  <c r="L677" i="22" s="1"/>
  <c r="O677" i="22" s="1"/>
  <c r="H678" i="22"/>
  <c r="L678" i="22"/>
  <c r="O678" i="22" s="1"/>
  <c r="H679" i="22"/>
  <c r="L679" i="22" s="1"/>
  <c r="O679" i="22" s="1"/>
  <c r="H680" i="22"/>
  <c r="L680" i="22"/>
  <c r="O680" i="22" s="1"/>
  <c r="H681" i="22"/>
  <c r="L681" i="22" s="1"/>
  <c r="O681" i="22" s="1"/>
  <c r="H682" i="22"/>
  <c r="L682" i="22"/>
  <c r="O682" i="22" s="1"/>
  <c r="H683" i="22"/>
  <c r="L683" i="22" s="1"/>
  <c r="O683" i="22" s="1"/>
  <c r="H684" i="22"/>
  <c r="L684" i="22"/>
  <c r="O684" i="22" s="1"/>
  <c r="H685" i="22"/>
  <c r="L685" i="22" s="1"/>
  <c r="O685" i="22" s="1"/>
  <c r="H686" i="22"/>
  <c r="L686" i="22"/>
  <c r="O686" i="22" s="1"/>
  <c r="H687" i="22"/>
  <c r="L687" i="22" s="1"/>
  <c r="O687" i="22" s="1"/>
  <c r="F688" i="22"/>
  <c r="H688" i="22" s="1"/>
  <c r="L688" i="22" s="1"/>
  <c r="O688" i="22" s="1"/>
  <c r="H689" i="22"/>
  <c r="L689" i="22" s="1"/>
  <c r="O689" i="22" s="1"/>
  <c r="L695" i="22"/>
  <c r="O695" i="22" s="1"/>
  <c r="L696" i="22"/>
  <c r="O696" i="22" s="1"/>
  <c r="F697" i="22"/>
  <c r="H697" i="22" s="1"/>
  <c r="L697" i="22" s="1"/>
  <c r="O697" i="22" s="1"/>
  <c r="H495" i="22"/>
  <c r="F698" i="22" s="1"/>
  <c r="H698" i="22" s="1"/>
  <c r="L698" i="22"/>
  <c r="H699" i="22"/>
  <c r="L699" i="22" s="1"/>
  <c r="O699" i="22" s="1"/>
  <c r="H700" i="22"/>
  <c r="L700" i="22"/>
  <c r="O700" i="22" s="1"/>
  <c r="H701" i="22"/>
  <c r="L701" i="22" s="1"/>
  <c r="O701" i="22" s="1"/>
  <c r="H702" i="22"/>
  <c r="L702" i="22"/>
  <c r="O702" i="22" s="1"/>
  <c r="H711" i="22"/>
  <c r="L711" i="22" s="1"/>
  <c r="H712" i="22"/>
  <c r="L712" i="22"/>
  <c r="O712" i="22" s="1"/>
  <c r="H713" i="22"/>
  <c r="L713" i="22" s="1"/>
  <c r="O713" i="22" s="1"/>
  <c r="H714" i="22"/>
  <c r="L714" i="22"/>
  <c r="O714" i="22" s="1"/>
  <c r="H715" i="22"/>
  <c r="L715" i="22" s="1"/>
  <c r="O715" i="22" s="1"/>
  <c r="H716" i="22"/>
  <c r="L716" i="22"/>
  <c r="O716" i="22" s="1"/>
  <c r="H717" i="22"/>
  <c r="L717" i="22" s="1"/>
  <c r="O717" i="22" s="1"/>
  <c r="H718" i="22"/>
  <c r="L718" i="22"/>
  <c r="O718" i="22" s="1"/>
  <c r="H719" i="22"/>
  <c r="L719" i="22" s="1"/>
  <c r="O719" i="22" s="1"/>
  <c r="H720" i="22"/>
  <c r="L720" i="22"/>
  <c r="O720" i="22" s="1"/>
  <c r="H721" i="22"/>
  <c r="L721" i="22" s="1"/>
  <c r="O721" i="22" s="1"/>
  <c r="H722" i="22"/>
  <c r="L722" i="22"/>
  <c r="O722" i="22" s="1"/>
  <c r="H723" i="22"/>
  <c r="L723" i="22" s="1"/>
  <c r="O723" i="22" s="1"/>
  <c r="H724" i="22"/>
  <c r="L724" i="22"/>
  <c r="O724" i="22" s="1"/>
  <c r="H725" i="22"/>
  <c r="L725" i="22" s="1"/>
  <c r="O725" i="22" s="1"/>
  <c r="H726" i="22"/>
  <c r="L726" i="22"/>
  <c r="O726" i="22" s="1"/>
  <c r="L727" i="22"/>
  <c r="O727" i="22" s="1"/>
  <c r="H728" i="22"/>
  <c r="L728" i="22" s="1"/>
  <c r="O728" i="22" s="1"/>
  <c r="H729" i="22"/>
  <c r="L729" i="22"/>
  <c r="O729" i="22" s="1"/>
  <c r="H730" i="22"/>
  <c r="L730" i="22" s="1"/>
  <c r="O730" i="22" s="1"/>
  <c r="H731" i="22"/>
  <c r="L731" i="22" s="1"/>
  <c r="O731" i="22" s="1"/>
  <c r="H732" i="22"/>
  <c r="L732" i="22" s="1"/>
  <c r="O732" i="22" s="1"/>
  <c r="H733" i="22"/>
  <c r="L733" i="22" s="1"/>
  <c r="O733" i="22" s="1"/>
  <c r="H734" i="22"/>
  <c r="L734" i="22"/>
  <c r="O734" i="22" s="1"/>
  <c r="H735" i="22"/>
  <c r="L735" i="22" s="1"/>
  <c r="O735" i="22" s="1"/>
  <c r="H736" i="22"/>
  <c r="L736" i="22"/>
  <c r="O736" i="22" s="1"/>
  <c r="H737" i="22"/>
  <c r="L737" i="22" s="1"/>
  <c r="O737" i="22" s="1"/>
  <c r="H738" i="22"/>
  <c r="L738" i="22"/>
  <c r="O738" i="22" s="1"/>
  <c r="H739" i="22"/>
  <c r="L739" i="22" s="1"/>
  <c r="O739" i="22" s="1"/>
  <c r="H743" i="22"/>
  <c r="L743" i="22" s="1"/>
  <c r="H745" i="22"/>
  <c r="L745" i="22" s="1"/>
  <c r="H746" i="22"/>
  <c r="L746" i="22" s="1"/>
  <c r="H747" i="22"/>
  <c r="L747" i="22" s="1"/>
  <c r="H748" i="22"/>
  <c r="L748" i="22" s="1"/>
  <c r="H749" i="22"/>
  <c r="L749" i="22" s="1"/>
  <c r="O749" i="22" s="1"/>
  <c r="H750" i="22"/>
  <c r="L750" i="22" s="1"/>
  <c r="O750" i="22" s="1"/>
  <c r="H751" i="22"/>
  <c r="L751" i="22" s="1"/>
  <c r="O751" i="22" s="1"/>
  <c r="H752" i="22"/>
  <c r="L752" i="22" s="1"/>
  <c r="K759" i="22"/>
  <c r="K760" i="22"/>
  <c r="L760" i="22" s="1"/>
  <c r="H532" i="22"/>
  <c r="L532" i="22" s="1"/>
  <c r="H533" i="22"/>
  <c r="L533" i="22"/>
  <c r="O533" i="22" s="1"/>
  <c r="H534" i="22"/>
  <c r="L534" i="22" s="1"/>
  <c r="O534" i="22" s="1"/>
  <c r="H535" i="22"/>
  <c r="L535" i="22"/>
  <c r="O535" i="22" s="1"/>
  <c r="H536" i="22"/>
  <c r="L536" i="22" s="1"/>
  <c r="O536" i="22" s="1"/>
  <c r="H537" i="22"/>
  <c r="L537" i="22"/>
  <c r="O537" i="22" s="1"/>
  <c r="H538" i="22"/>
  <c r="L538" i="22" s="1"/>
  <c r="O538" i="22" s="1"/>
  <c r="H539" i="22"/>
  <c r="L539" i="22"/>
  <c r="O539" i="22" s="1"/>
  <c r="H540" i="22"/>
  <c r="L540" i="22" s="1"/>
  <c r="O540" i="22" s="1"/>
  <c r="H541" i="22"/>
  <c r="L541" i="22"/>
  <c r="O541" i="22" s="1"/>
  <c r="H542" i="22"/>
  <c r="L542" i="22" s="1"/>
  <c r="O542" i="22" s="1"/>
  <c r="H543" i="22"/>
  <c r="L543" i="22"/>
  <c r="O543" i="22" s="1"/>
  <c r="H544" i="22"/>
  <c r="L544" i="22" s="1"/>
  <c r="O544" i="22" s="1"/>
  <c r="H545" i="22"/>
  <c r="L545" i="22"/>
  <c r="O545" i="22" s="1"/>
  <c r="H546" i="22"/>
  <c r="L546" i="22" s="1"/>
  <c r="O546" i="22" s="1"/>
  <c r="H547" i="22"/>
  <c r="L547" i="22"/>
  <c r="O547" i="22" s="1"/>
  <c r="H551" i="22"/>
  <c r="L551" i="22" s="1"/>
  <c r="O551" i="22" s="1"/>
  <c r="H552" i="22"/>
  <c r="L552" i="22" s="1"/>
  <c r="O552" i="22" s="1"/>
  <c r="H553" i="22"/>
  <c r="L553" i="22" s="1"/>
  <c r="O553" i="22" s="1"/>
  <c r="H554" i="22"/>
  <c r="L554" i="22" s="1"/>
  <c r="O554" i="22" s="1"/>
  <c r="H555" i="22"/>
  <c r="L555" i="22" s="1"/>
  <c r="O555" i="22" s="1"/>
  <c r="H556" i="22"/>
  <c r="L556" i="22" s="1"/>
  <c r="O556" i="22" s="1"/>
  <c r="H557" i="22"/>
  <c r="L557" i="22" s="1"/>
  <c r="O557" i="22" s="1"/>
  <c r="H558" i="22"/>
  <c r="L558" i="22" s="1"/>
  <c r="O558" i="22" s="1"/>
  <c r="H559" i="22"/>
  <c r="L559" i="22" s="1"/>
  <c r="O559" i="22" s="1"/>
  <c r="H560" i="22"/>
  <c r="L560" i="22" s="1"/>
  <c r="O560" i="22" s="1"/>
  <c r="H561" i="22"/>
  <c r="L561" i="22" s="1"/>
  <c r="O561" i="22" s="1"/>
  <c r="H565" i="22"/>
  <c r="L565" i="22" s="1"/>
  <c r="H566" i="22"/>
  <c r="L566" i="22"/>
  <c r="O566" i="22" s="1"/>
  <c r="H567" i="22"/>
  <c r="L567" i="22" s="1"/>
  <c r="O567" i="22" s="1"/>
  <c r="H568" i="22"/>
  <c r="L568" i="22"/>
  <c r="O568" i="22" s="1"/>
  <c r="H569" i="22"/>
  <c r="L569" i="22" s="1"/>
  <c r="O569" i="22" s="1"/>
  <c r="H570" i="22"/>
  <c r="L570" i="22"/>
  <c r="O570" i="22" s="1"/>
  <c r="H571" i="22"/>
  <c r="L571" i="22" s="1"/>
  <c r="O571" i="22" s="1"/>
  <c r="H572" i="22"/>
  <c r="L572" i="22"/>
  <c r="O572" i="22" s="1"/>
  <c r="H573" i="22"/>
  <c r="L573" i="22" s="1"/>
  <c r="O573" i="22" s="1"/>
  <c r="H574" i="22"/>
  <c r="L574" i="22"/>
  <c r="O574" i="22" s="1"/>
  <c r="H578" i="22"/>
  <c r="L578" i="22" s="1"/>
  <c r="H579" i="22"/>
  <c r="L579" i="22" s="1"/>
  <c r="O579" i="22" s="1"/>
  <c r="H580" i="22"/>
  <c r="L580" i="22" s="1"/>
  <c r="O580" i="22" s="1"/>
  <c r="H581" i="22"/>
  <c r="L581" i="22" s="1"/>
  <c r="O581" i="22" s="1"/>
  <c r="H582" i="22"/>
  <c r="L582" i="22" s="1"/>
  <c r="O582" i="22" s="1"/>
  <c r="H583" i="22"/>
  <c r="L583" i="22" s="1"/>
  <c r="O583" i="22" s="1"/>
  <c r="H584" i="22"/>
  <c r="L584" i="22" s="1"/>
  <c r="O584" i="22" s="1"/>
  <c r="H585" i="22"/>
  <c r="L585" i="22" s="1"/>
  <c r="O585" i="22" s="1"/>
  <c r="H586" i="22"/>
  <c r="L586" i="22" s="1"/>
  <c r="O586" i="22" s="1"/>
  <c r="H587" i="22"/>
  <c r="L587" i="22" s="1"/>
  <c r="O587" i="22" s="1"/>
  <c r="H588" i="22"/>
  <c r="L588" i="22" s="1"/>
  <c r="O588" i="22" s="1"/>
  <c r="H589" i="22"/>
  <c r="L589" i="22" s="1"/>
  <c r="O589" i="22" s="1"/>
  <c r="H590" i="22"/>
  <c r="L590" i="22" s="1"/>
  <c r="O590" i="22" s="1"/>
  <c r="H591" i="22"/>
  <c r="L591" i="22" s="1"/>
  <c r="O591" i="22" s="1"/>
  <c r="H592" i="22"/>
  <c r="L592" i="22" s="1"/>
  <c r="O592" i="22" s="1"/>
  <c r="H593" i="22"/>
  <c r="L593" i="22" s="1"/>
  <c r="O593" i="22" s="1"/>
  <c r="H594" i="22"/>
  <c r="L594" i="22" s="1"/>
  <c r="O594" i="22" s="1"/>
  <c r="H595" i="22"/>
  <c r="L595" i="22" s="1"/>
  <c r="O595" i="22" s="1"/>
  <c r="H596" i="22"/>
  <c r="L596" i="22" s="1"/>
  <c r="O596" i="22" s="1"/>
  <c r="H597" i="22"/>
  <c r="L597" i="22" s="1"/>
  <c r="O597" i="22" s="1"/>
  <c r="H598" i="22"/>
  <c r="L598" i="22" s="1"/>
  <c r="O598" i="22" s="1"/>
  <c r="H599" i="22"/>
  <c r="L599" i="22" s="1"/>
  <c r="O599" i="22" s="1"/>
  <c r="H600" i="22"/>
  <c r="L600" i="22" s="1"/>
  <c r="O600" i="22" s="1"/>
  <c r="H601" i="22"/>
  <c r="L601" i="22" s="1"/>
  <c r="O601" i="22" s="1"/>
  <c r="H605" i="22"/>
  <c r="L605" i="22"/>
  <c r="H606" i="22"/>
  <c r="L606" i="22" s="1"/>
  <c r="O606" i="22" s="1"/>
  <c r="H607" i="22"/>
  <c r="L607" i="22"/>
  <c r="O607" i="22" s="1"/>
  <c r="H608" i="22"/>
  <c r="L608" i="22" s="1"/>
  <c r="O608" i="22" s="1"/>
  <c r="H609" i="22"/>
  <c r="L609" i="22"/>
  <c r="O609" i="22" s="1"/>
  <c r="H610" i="22"/>
  <c r="L610" i="22" s="1"/>
  <c r="O610" i="22" s="1"/>
  <c r="H611" i="22"/>
  <c r="L611" i="22"/>
  <c r="O611" i="22" s="1"/>
  <c r="H612" i="22"/>
  <c r="L612" i="22" s="1"/>
  <c r="O612" i="22" s="1"/>
  <c r="H613" i="22"/>
  <c r="L613" i="22"/>
  <c r="O613" i="22" s="1"/>
  <c r="H614" i="22"/>
  <c r="L614" i="22" s="1"/>
  <c r="O614" i="22" s="1"/>
  <c r="H615" i="22"/>
  <c r="L615" i="22"/>
  <c r="O615" i="22" s="1"/>
  <c r="H616" i="22"/>
  <c r="L616" i="22" s="1"/>
  <c r="O616" i="22" s="1"/>
  <c r="H617" i="22"/>
  <c r="L617" i="22"/>
  <c r="O617" i="22" s="1"/>
  <c r="K69" i="24"/>
  <c r="H69" i="24"/>
  <c r="L69" i="24"/>
  <c r="K70" i="24"/>
  <c r="H70" i="24"/>
  <c r="L70" i="24"/>
  <c r="K71" i="24"/>
  <c r="H71" i="24"/>
  <c r="L71" i="24"/>
  <c r="K72" i="24"/>
  <c r="H72" i="24"/>
  <c r="L72" i="24"/>
  <c r="K73" i="24"/>
  <c r="H73" i="24"/>
  <c r="L73" i="24"/>
  <c r="K74" i="24"/>
  <c r="H74" i="24"/>
  <c r="L74" i="24"/>
  <c r="K75" i="24"/>
  <c r="H75" i="24"/>
  <c r="L75" i="24"/>
  <c r="K76" i="24"/>
  <c r="H76" i="24"/>
  <c r="L76" i="24"/>
  <c r="K77" i="24"/>
  <c r="H77" i="24"/>
  <c r="L77" i="24"/>
  <c r="K78" i="24"/>
  <c r="H78" i="24"/>
  <c r="L78" i="24"/>
  <c r="K79" i="24"/>
  <c r="H79" i="24"/>
  <c r="L79" i="24"/>
  <c r="K80" i="24"/>
  <c r="H80" i="24"/>
  <c r="L80" i="24"/>
  <c r="K81" i="24"/>
  <c r="H81" i="24"/>
  <c r="L81" i="24"/>
  <c r="K82" i="24"/>
  <c r="H82" i="24"/>
  <c r="L82" i="24"/>
  <c r="K83" i="24"/>
  <c r="H83" i="24"/>
  <c r="L83" i="24"/>
  <c r="K84" i="24"/>
  <c r="H84" i="24"/>
  <c r="L84" i="24"/>
  <c r="K85" i="24"/>
  <c r="H85" i="24"/>
  <c r="L85" i="24"/>
  <c r="K86" i="24"/>
  <c r="H86" i="24"/>
  <c r="L86" i="24"/>
  <c r="K87" i="24"/>
  <c r="H87" i="24"/>
  <c r="L87" i="24"/>
  <c r="K88" i="24"/>
  <c r="H88" i="24"/>
  <c r="L88" i="24"/>
  <c r="L89" i="24"/>
  <c r="L4" i="24"/>
  <c r="K92" i="24"/>
  <c r="H92" i="24"/>
  <c r="L92" i="24"/>
  <c r="K93" i="24"/>
  <c r="H93" i="24"/>
  <c r="L93" i="24"/>
  <c r="K94" i="24"/>
  <c r="H94" i="24"/>
  <c r="L94" i="24"/>
  <c r="K95" i="24"/>
  <c r="H95" i="24"/>
  <c r="L95" i="24"/>
  <c r="K96" i="24"/>
  <c r="H96" i="24"/>
  <c r="L96" i="24"/>
  <c r="K97" i="24"/>
  <c r="H97" i="24"/>
  <c r="L97" i="24"/>
  <c r="K98" i="24"/>
  <c r="H98" i="24"/>
  <c r="L98" i="24"/>
  <c r="K99" i="24"/>
  <c r="H99" i="24"/>
  <c r="L99" i="24"/>
  <c r="K100" i="24"/>
  <c r="H100" i="24"/>
  <c r="L100" i="24"/>
  <c r="K101" i="24"/>
  <c r="H101" i="24"/>
  <c r="L101" i="24"/>
  <c r="L102" i="24"/>
  <c r="L5" i="24"/>
  <c r="K105" i="24"/>
  <c r="H105" i="24"/>
  <c r="L105" i="24"/>
  <c r="K106" i="24"/>
  <c r="H106" i="24"/>
  <c r="L106" i="24"/>
  <c r="K107" i="24"/>
  <c r="H107" i="24"/>
  <c r="L107" i="24"/>
  <c r="K108" i="24"/>
  <c r="H108" i="24"/>
  <c r="L108" i="24"/>
  <c r="K109" i="24"/>
  <c r="H109" i="24"/>
  <c r="L109" i="24"/>
  <c r="K110" i="24"/>
  <c r="H110" i="24"/>
  <c r="L110" i="24"/>
  <c r="K111" i="24"/>
  <c r="H111" i="24"/>
  <c r="L111" i="24"/>
  <c r="K112" i="24"/>
  <c r="H112" i="24"/>
  <c r="L112" i="24"/>
  <c r="K113" i="24"/>
  <c r="H113" i="24"/>
  <c r="L113" i="24"/>
  <c r="K114" i="24"/>
  <c r="H114" i="24"/>
  <c r="L114" i="24"/>
  <c r="L115" i="24"/>
  <c r="L6" i="24"/>
  <c r="K118" i="24"/>
  <c r="H118" i="24"/>
  <c r="L118" i="24"/>
  <c r="K119" i="24"/>
  <c r="H119" i="24"/>
  <c r="L119" i="24"/>
  <c r="K120" i="24"/>
  <c r="L120" i="24"/>
  <c r="K121" i="24"/>
  <c r="H121" i="24"/>
  <c r="L121" i="24"/>
  <c r="K122" i="24"/>
  <c r="H122" i="24"/>
  <c r="L122" i="24"/>
  <c r="K123" i="24"/>
  <c r="H123" i="24"/>
  <c r="L123" i="24"/>
  <c r="K124" i="24"/>
  <c r="H124" i="24"/>
  <c r="L124" i="24"/>
  <c r="K125" i="24"/>
  <c r="H125" i="24"/>
  <c r="L125" i="24"/>
  <c r="K126" i="24"/>
  <c r="H126" i="24"/>
  <c r="L126" i="24"/>
  <c r="K127" i="24"/>
  <c r="H127" i="24"/>
  <c r="L127" i="24"/>
  <c r="K128" i="24"/>
  <c r="H128" i="24"/>
  <c r="L128" i="24"/>
  <c r="K129" i="24"/>
  <c r="H129" i="24"/>
  <c r="L129" i="24"/>
  <c r="K130" i="24"/>
  <c r="H130" i="24"/>
  <c r="L130" i="24"/>
  <c r="L131" i="24"/>
  <c r="L7" i="24"/>
  <c r="K134" i="24"/>
  <c r="H134" i="24"/>
  <c r="L134" i="24"/>
  <c r="K135" i="24"/>
  <c r="H135" i="24"/>
  <c r="L135" i="24"/>
  <c r="K136" i="24"/>
  <c r="H136" i="24"/>
  <c r="L136" i="24"/>
  <c r="K137" i="24"/>
  <c r="H137" i="24"/>
  <c r="L137" i="24"/>
  <c r="K138" i="24"/>
  <c r="H138" i="24"/>
  <c r="L138" i="24"/>
  <c r="K139" i="24"/>
  <c r="H139" i="24"/>
  <c r="L139" i="24"/>
  <c r="K140" i="24"/>
  <c r="H140" i="24"/>
  <c r="L140" i="24"/>
  <c r="K141" i="24"/>
  <c r="H141" i="24"/>
  <c r="L141" i="24"/>
  <c r="K142" i="24"/>
  <c r="H142" i="24"/>
  <c r="L142" i="24"/>
  <c r="K143" i="24"/>
  <c r="H143" i="24"/>
  <c r="L143" i="24"/>
  <c r="K144" i="24"/>
  <c r="H144" i="24"/>
  <c r="L144" i="24"/>
  <c r="K145" i="24"/>
  <c r="H145" i="24"/>
  <c r="L145" i="24"/>
  <c r="K146" i="24"/>
  <c r="H146" i="24"/>
  <c r="L146" i="24"/>
  <c r="K147" i="24"/>
  <c r="H147" i="24"/>
  <c r="L147" i="24"/>
  <c r="K148" i="24"/>
  <c r="H148" i="24"/>
  <c r="L148" i="24"/>
  <c r="K149" i="24"/>
  <c r="H149" i="24"/>
  <c r="L149" i="24"/>
  <c r="K150" i="24"/>
  <c r="H150" i="24"/>
  <c r="L150" i="24"/>
  <c r="K151" i="24"/>
  <c r="H151" i="24"/>
  <c r="L151" i="24"/>
  <c r="K152" i="24"/>
  <c r="H152" i="24"/>
  <c r="L152" i="24"/>
  <c r="K153" i="24"/>
  <c r="H153" i="24"/>
  <c r="L153" i="24"/>
  <c r="K154" i="24"/>
  <c r="H154" i="24"/>
  <c r="L154" i="24"/>
  <c r="K155" i="24"/>
  <c r="H155" i="24"/>
  <c r="L155" i="24"/>
  <c r="K156" i="24"/>
  <c r="H156" i="24"/>
  <c r="L156" i="24"/>
  <c r="K157" i="24"/>
  <c r="H157" i="24"/>
  <c r="L157" i="24"/>
  <c r="K158" i="24"/>
  <c r="H158" i="24"/>
  <c r="L158" i="24"/>
  <c r="K159" i="24"/>
  <c r="H159" i="24"/>
  <c r="L159" i="24"/>
  <c r="K160" i="24"/>
  <c r="H160" i="24"/>
  <c r="L160" i="24"/>
  <c r="K161" i="24"/>
  <c r="H161" i="24"/>
  <c r="L161" i="24"/>
  <c r="K162" i="24"/>
  <c r="H162" i="24"/>
  <c r="L162" i="24"/>
  <c r="K163" i="24"/>
  <c r="H163" i="24"/>
  <c r="L163" i="24"/>
  <c r="K164" i="24"/>
  <c r="H164" i="24"/>
  <c r="L164" i="24"/>
  <c r="K165" i="24"/>
  <c r="H165" i="24"/>
  <c r="L165" i="24"/>
  <c r="L166" i="24"/>
  <c r="L8" i="24"/>
  <c r="K169" i="24"/>
  <c r="H169" i="24"/>
  <c r="L169" i="24"/>
  <c r="K170" i="24"/>
  <c r="H170" i="24"/>
  <c r="L170" i="24"/>
  <c r="K171" i="24"/>
  <c r="H171" i="24"/>
  <c r="L171" i="24"/>
  <c r="K172" i="24"/>
  <c r="H172" i="24"/>
  <c r="L172" i="24"/>
  <c r="K173" i="24"/>
  <c r="H173" i="24"/>
  <c r="L173" i="24"/>
  <c r="K174" i="24"/>
  <c r="H174" i="24"/>
  <c r="L174" i="24"/>
  <c r="K175" i="24"/>
  <c r="H175" i="24"/>
  <c r="L175" i="24"/>
  <c r="L176" i="24"/>
  <c r="L9" i="24"/>
  <c r="L10" i="24"/>
  <c r="K179" i="24"/>
  <c r="H179" i="24"/>
  <c r="L179" i="24"/>
  <c r="K180" i="24"/>
  <c r="H180" i="24"/>
  <c r="L180" i="24"/>
  <c r="K181" i="24"/>
  <c r="H181" i="24"/>
  <c r="L181" i="24"/>
  <c r="K182" i="24"/>
  <c r="H182" i="24"/>
  <c r="L182" i="24"/>
  <c r="K183" i="24"/>
  <c r="H183" i="24"/>
  <c r="L183" i="24"/>
  <c r="K184" i="24"/>
  <c r="H184" i="24"/>
  <c r="L184" i="24"/>
  <c r="K185" i="24"/>
  <c r="H185" i="24"/>
  <c r="L185" i="24"/>
  <c r="K186" i="24"/>
  <c r="H186" i="24"/>
  <c r="L186" i="24"/>
  <c r="K187" i="24"/>
  <c r="H187" i="24"/>
  <c r="L187" i="24"/>
  <c r="K188" i="24"/>
  <c r="H188" i="24"/>
  <c r="L188" i="24"/>
  <c r="K189" i="24"/>
  <c r="H189" i="24"/>
  <c r="L189" i="24"/>
  <c r="K190" i="24"/>
  <c r="H190" i="24"/>
  <c r="L190" i="24"/>
  <c r="K191" i="24"/>
  <c r="H191" i="24"/>
  <c r="L191" i="24"/>
  <c r="K192" i="24"/>
  <c r="H192" i="24"/>
  <c r="L192" i="24"/>
  <c r="K193" i="24"/>
  <c r="H193" i="24"/>
  <c r="L193" i="24"/>
  <c r="K194" i="24"/>
  <c r="H194" i="24"/>
  <c r="L194" i="24"/>
  <c r="K195" i="24"/>
  <c r="H195" i="24"/>
  <c r="L195" i="24"/>
  <c r="K196" i="24"/>
  <c r="H196" i="24"/>
  <c r="L196" i="24"/>
  <c r="K197" i="24"/>
  <c r="H197" i="24"/>
  <c r="L197" i="24"/>
  <c r="K198" i="24"/>
  <c r="H198" i="24"/>
  <c r="L198" i="24"/>
  <c r="K199" i="24"/>
  <c r="H199" i="24"/>
  <c r="L199" i="24"/>
  <c r="K200" i="24"/>
  <c r="H200" i="24"/>
  <c r="L200" i="24"/>
  <c r="K201" i="24"/>
  <c r="H201" i="24"/>
  <c r="L201" i="24"/>
  <c r="K202" i="24"/>
  <c r="H202" i="24"/>
  <c r="L202" i="24"/>
  <c r="K203" i="24"/>
  <c r="H203" i="24"/>
  <c r="L203" i="24"/>
  <c r="K204" i="24"/>
  <c r="H204" i="24"/>
  <c r="L204" i="24"/>
  <c r="L205" i="24"/>
  <c r="L12" i="24"/>
  <c r="K208" i="24"/>
  <c r="H208" i="24"/>
  <c r="L208" i="24"/>
  <c r="K209" i="24"/>
  <c r="H209" i="24"/>
  <c r="L209" i="24"/>
  <c r="K210" i="24"/>
  <c r="H210" i="24"/>
  <c r="L210" i="24"/>
  <c r="K211" i="24"/>
  <c r="H211" i="24"/>
  <c r="L211" i="24"/>
  <c r="K212" i="24"/>
  <c r="H212" i="24"/>
  <c r="L212" i="24"/>
  <c r="K213" i="24"/>
  <c r="H213" i="24"/>
  <c r="L213" i="24"/>
  <c r="K214" i="24"/>
  <c r="H214" i="24"/>
  <c r="L214" i="24"/>
  <c r="K215" i="24"/>
  <c r="H215" i="24"/>
  <c r="L215" i="24"/>
  <c r="K216" i="24"/>
  <c r="H216" i="24"/>
  <c r="L216" i="24"/>
  <c r="K217" i="24"/>
  <c r="H217" i="24"/>
  <c r="L217" i="24"/>
  <c r="L218" i="24"/>
  <c r="L13" i="24"/>
  <c r="K221" i="24"/>
  <c r="H221" i="24"/>
  <c r="L221" i="24"/>
  <c r="K222" i="24"/>
  <c r="H222" i="24"/>
  <c r="L222" i="24"/>
  <c r="K223" i="24"/>
  <c r="H223" i="24"/>
  <c r="L223" i="24"/>
  <c r="K224" i="24"/>
  <c r="H224" i="24"/>
  <c r="L224" i="24"/>
  <c r="K225" i="24"/>
  <c r="H225" i="24"/>
  <c r="L225" i="24"/>
  <c r="K226" i="24"/>
  <c r="H226" i="24"/>
  <c r="L226" i="24"/>
  <c r="K227" i="24"/>
  <c r="H227" i="24"/>
  <c r="L227" i="24"/>
  <c r="K228" i="24"/>
  <c r="H228" i="24"/>
  <c r="L228" i="24"/>
  <c r="K229" i="24"/>
  <c r="H229" i="24"/>
  <c r="L229" i="24"/>
  <c r="K230" i="24"/>
  <c r="H230" i="24"/>
  <c r="L230" i="24"/>
  <c r="K231" i="24"/>
  <c r="H231" i="24"/>
  <c r="L231" i="24"/>
  <c r="K232" i="24"/>
  <c r="H232" i="24"/>
  <c r="L232" i="24"/>
  <c r="K233" i="24"/>
  <c r="H233" i="24"/>
  <c r="L233" i="24"/>
  <c r="L234" i="24"/>
  <c r="L14" i="24"/>
  <c r="K237" i="24"/>
  <c r="H237" i="24"/>
  <c r="L237" i="24"/>
  <c r="K238" i="24"/>
  <c r="H238" i="24"/>
  <c r="L238" i="24"/>
  <c r="K239" i="24"/>
  <c r="H239" i="24"/>
  <c r="L239" i="24"/>
  <c r="K240" i="24"/>
  <c r="H240" i="24"/>
  <c r="L240" i="24"/>
  <c r="K241" i="24"/>
  <c r="H241" i="24"/>
  <c r="L241" i="24"/>
  <c r="K242" i="24"/>
  <c r="H242" i="24"/>
  <c r="L242" i="24"/>
  <c r="K243" i="24"/>
  <c r="H243" i="24"/>
  <c r="L243" i="24"/>
  <c r="K244" i="24"/>
  <c r="H244" i="24"/>
  <c r="L244" i="24"/>
  <c r="K245" i="24"/>
  <c r="H245" i="24"/>
  <c r="L245" i="24"/>
  <c r="K246" i="24"/>
  <c r="H246" i="24"/>
  <c r="L246" i="24"/>
  <c r="K247" i="24"/>
  <c r="H247" i="24"/>
  <c r="L247" i="24"/>
  <c r="K248" i="24"/>
  <c r="H248" i="24"/>
  <c r="L248" i="24"/>
  <c r="K249" i="24"/>
  <c r="H249" i="24"/>
  <c r="L249" i="24"/>
  <c r="K250" i="24"/>
  <c r="H250" i="24"/>
  <c r="L250" i="24"/>
  <c r="K251" i="24"/>
  <c r="H251" i="24"/>
  <c r="L251" i="24"/>
  <c r="K252" i="24"/>
  <c r="H252" i="24"/>
  <c r="L252" i="24"/>
  <c r="K253" i="24"/>
  <c r="H253" i="24"/>
  <c r="L253" i="24"/>
  <c r="L254" i="24"/>
  <c r="L15" i="24"/>
  <c r="K257" i="24"/>
  <c r="H257" i="24"/>
  <c r="L257" i="24"/>
  <c r="K258" i="24"/>
  <c r="H258" i="24"/>
  <c r="L258" i="24"/>
  <c r="K259" i="24"/>
  <c r="H259" i="24"/>
  <c r="L259" i="24"/>
  <c r="K260" i="24"/>
  <c r="H260" i="24"/>
  <c r="L260" i="24"/>
  <c r="K261" i="24"/>
  <c r="H261" i="24"/>
  <c r="L261" i="24"/>
  <c r="K262" i="24"/>
  <c r="H262" i="24"/>
  <c r="L262" i="24"/>
  <c r="K263" i="24"/>
  <c r="H263" i="24"/>
  <c r="L263" i="24"/>
  <c r="K264" i="24"/>
  <c r="H264" i="24"/>
  <c r="L264" i="24"/>
  <c r="K265" i="24"/>
  <c r="H265" i="24"/>
  <c r="L265" i="24"/>
  <c r="K266" i="24"/>
  <c r="H266" i="24"/>
  <c r="L266" i="24"/>
  <c r="K267" i="24"/>
  <c r="H267" i="24"/>
  <c r="L267" i="24"/>
  <c r="K268" i="24"/>
  <c r="H268" i="24"/>
  <c r="L268" i="24"/>
  <c r="K269" i="24"/>
  <c r="H269" i="24"/>
  <c r="L269" i="24"/>
  <c r="K270" i="24"/>
  <c r="H270" i="24"/>
  <c r="L270" i="24"/>
  <c r="K271" i="24"/>
  <c r="H271" i="24"/>
  <c r="L271" i="24"/>
  <c r="K272" i="24"/>
  <c r="H272" i="24"/>
  <c r="L272" i="24"/>
  <c r="K273" i="24"/>
  <c r="H273" i="24"/>
  <c r="L273" i="24"/>
  <c r="K274" i="24"/>
  <c r="H274" i="24"/>
  <c r="L274" i="24"/>
  <c r="K275" i="24"/>
  <c r="H275" i="24"/>
  <c r="L275" i="24"/>
  <c r="K276" i="24"/>
  <c r="H276" i="24"/>
  <c r="L276" i="24"/>
  <c r="K277" i="24"/>
  <c r="H277" i="24"/>
  <c r="L277" i="24"/>
  <c r="K278" i="24"/>
  <c r="H278" i="24"/>
  <c r="L278" i="24"/>
  <c r="K279" i="24"/>
  <c r="H279" i="24"/>
  <c r="L279" i="24"/>
  <c r="K280" i="24"/>
  <c r="H280" i="24"/>
  <c r="L280" i="24"/>
  <c r="L281" i="24"/>
  <c r="L16" i="24"/>
  <c r="K284" i="24"/>
  <c r="H284" i="24"/>
  <c r="L284" i="24"/>
  <c r="K285" i="24"/>
  <c r="H285" i="24"/>
  <c r="L285" i="24"/>
  <c r="K286" i="24"/>
  <c r="H286" i="24"/>
  <c r="L286" i="24"/>
  <c r="K287" i="24"/>
  <c r="H287" i="24"/>
  <c r="L287" i="24"/>
  <c r="K288" i="24"/>
  <c r="H288" i="24"/>
  <c r="L288" i="24"/>
  <c r="K289" i="24"/>
  <c r="H289" i="24"/>
  <c r="L289" i="24"/>
  <c r="K290" i="24"/>
  <c r="H290" i="24"/>
  <c r="L290" i="24"/>
  <c r="K291" i="24"/>
  <c r="H291" i="24"/>
  <c r="L291" i="24"/>
  <c r="K292" i="24"/>
  <c r="H292" i="24"/>
  <c r="L292" i="24"/>
  <c r="K293" i="24"/>
  <c r="H293" i="24"/>
  <c r="L293" i="24"/>
  <c r="L294" i="24"/>
  <c r="L17" i="24"/>
  <c r="K297" i="24"/>
  <c r="H297" i="24"/>
  <c r="L297" i="24"/>
  <c r="K298" i="24"/>
  <c r="H298" i="24"/>
  <c r="L298" i="24"/>
  <c r="K299" i="24"/>
  <c r="H299" i="24"/>
  <c r="L299" i="24"/>
  <c r="K300" i="24"/>
  <c r="H300" i="24"/>
  <c r="L300" i="24"/>
  <c r="K301" i="24"/>
  <c r="H301" i="24"/>
  <c r="L301" i="24"/>
  <c r="K302" i="24"/>
  <c r="H302" i="24"/>
  <c r="L302" i="24"/>
  <c r="K303" i="24"/>
  <c r="H303" i="24"/>
  <c r="L303" i="24"/>
  <c r="K304" i="24"/>
  <c r="H304" i="24"/>
  <c r="L304" i="24"/>
  <c r="K305" i="24"/>
  <c r="H305" i="24"/>
  <c r="L305" i="24"/>
  <c r="K306" i="24"/>
  <c r="H306" i="24"/>
  <c r="L306" i="24"/>
  <c r="K307" i="24"/>
  <c r="H307" i="24"/>
  <c r="L307" i="24"/>
  <c r="K308" i="24"/>
  <c r="H308" i="24"/>
  <c r="L308" i="24"/>
  <c r="K309" i="24"/>
  <c r="H309" i="24"/>
  <c r="L309" i="24"/>
  <c r="K310" i="24"/>
  <c r="H310" i="24"/>
  <c r="L310" i="24"/>
  <c r="K311" i="24"/>
  <c r="H311" i="24"/>
  <c r="L311" i="24"/>
  <c r="L312" i="24"/>
  <c r="L18" i="24"/>
  <c r="K315" i="24"/>
  <c r="H315" i="24"/>
  <c r="L315" i="24"/>
  <c r="K316" i="24"/>
  <c r="H316" i="24"/>
  <c r="L316" i="24"/>
  <c r="K317" i="24"/>
  <c r="H317" i="24"/>
  <c r="L317" i="24"/>
  <c r="K318" i="24"/>
  <c r="H318" i="24"/>
  <c r="L318" i="24"/>
  <c r="K319" i="24"/>
  <c r="H319" i="24"/>
  <c r="L319" i="24"/>
  <c r="K320" i="24"/>
  <c r="H320" i="24"/>
  <c r="L320" i="24"/>
  <c r="K321" i="24"/>
  <c r="H321" i="24"/>
  <c r="L321" i="24"/>
  <c r="K322" i="24"/>
  <c r="H322" i="24"/>
  <c r="L322" i="24"/>
  <c r="K323" i="24"/>
  <c r="H323" i="24"/>
  <c r="L323" i="24"/>
  <c r="K324" i="24"/>
  <c r="H324" i="24"/>
  <c r="L324" i="24"/>
  <c r="K325" i="24"/>
  <c r="H325" i="24"/>
  <c r="L325" i="24"/>
  <c r="K326" i="24"/>
  <c r="H326" i="24"/>
  <c r="L326" i="24"/>
  <c r="K327" i="24"/>
  <c r="H327" i="24"/>
  <c r="L327" i="24"/>
  <c r="K328" i="24"/>
  <c r="H328" i="24"/>
  <c r="L328" i="24"/>
  <c r="L329" i="24"/>
  <c r="L19" i="24"/>
  <c r="K332" i="24"/>
  <c r="H332" i="24"/>
  <c r="L332" i="24"/>
  <c r="K333" i="24"/>
  <c r="H333" i="24"/>
  <c r="L333" i="24"/>
  <c r="K334" i="24"/>
  <c r="H334" i="24"/>
  <c r="L334" i="24"/>
  <c r="K335" i="24"/>
  <c r="H335" i="24"/>
  <c r="L335" i="24"/>
  <c r="K336" i="24"/>
  <c r="H336" i="24"/>
  <c r="L336" i="24"/>
  <c r="K337" i="24"/>
  <c r="H337" i="24"/>
  <c r="L337" i="24"/>
  <c r="K338" i="24"/>
  <c r="H338" i="24"/>
  <c r="L338" i="24"/>
  <c r="K339" i="24"/>
  <c r="H339" i="24"/>
  <c r="L339" i="24"/>
  <c r="K340" i="24"/>
  <c r="H340" i="24"/>
  <c r="L340" i="24"/>
  <c r="K341" i="24"/>
  <c r="H341" i="24"/>
  <c r="L341" i="24"/>
  <c r="K342" i="24"/>
  <c r="H342" i="24"/>
  <c r="L342" i="24"/>
  <c r="K343" i="24"/>
  <c r="H343" i="24"/>
  <c r="L343" i="24"/>
  <c r="K344" i="24"/>
  <c r="H344" i="24"/>
  <c r="L344" i="24"/>
  <c r="K345" i="24"/>
  <c r="H345" i="24"/>
  <c r="L345" i="24"/>
  <c r="K346" i="24"/>
  <c r="H346" i="24"/>
  <c r="L346" i="24"/>
  <c r="L347" i="24"/>
  <c r="L20" i="24"/>
  <c r="K350" i="24"/>
  <c r="H350" i="24"/>
  <c r="L350" i="24"/>
  <c r="K351" i="24"/>
  <c r="H351" i="24"/>
  <c r="L351" i="24"/>
  <c r="K352" i="24"/>
  <c r="H352" i="24"/>
  <c r="L352" i="24"/>
  <c r="K353" i="24"/>
  <c r="H353" i="24"/>
  <c r="L353" i="24"/>
  <c r="K354" i="24"/>
  <c r="H354" i="24"/>
  <c r="L354" i="24"/>
  <c r="K355" i="24"/>
  <c r="H355" i="24"/>
  <c r="L355" i="24"/>
  <c r="K356" i="24"/>
  <c r="H356" i="24"/>
  <c r="L356" i="24"/>
  <c r="K357" i="24"/>
  <c r="H357" i="24"/>
  <c r="L357" i="24"/>
  <c r="K358" i="24"/>
  <c r="H358" i="24"/>
  <c r="L358" i="24"/>
  <c r="K359" i="24"/>
  <c r="H359" i="24"/>
  <c r="L359" i="24"/>
  <c r="K360" i="24"/>
  <c r="H360" i="24"/>
  <c r="L360" i="24"/>
  <c r="K361" i="24"/>
  <c r="H361" i="24"/>
  <c r="L361" i="24"/>
  <c r="K362" i="24"/>
  <c r="H362" i="24"/>
  <c r="L362" i="24"/>
  <c r="K363" i="24"/>
  <c r="H363" i="24"/>
  <c r="L363" i="24"/>
  <c r="K364" i="24"/>
  <c r="H364" i="24"/>
  <c r="L364" i="24"/>
  <c r="K365" i="24"/>
  <c r="H365" i="24"/>
  <c r="L365" i="24"/>
  <c r="K366" i="24"/>
  <c r="H366" i="24"/>
  <c r="L366" i="24"/>
  <c r="K367" i="24"/>
  <c r="H367" i="24"/>
  <c r="L367" i="24"/>
  <c r="K368" i="24"/>
  <c r="H368" i="24"/>
  <c r="L368" i="24"/>
  <c r="K369" i="24"/>
  <c r="H369" i="24"/>
  <c r="L369" i="24"/>
  <c r="K370" i="24"/>
  <c r="H370" i="24"/>
  <c r="L370" i="24"/>
  <c r="L371" i="24"/>
  <c r="L21" i="24"/>
  <c r="K374" i="24"/>
  <c r="H374" i="24"/>
  <c r="L374" i="24"/>
  <c r="K375" i="24"/>
  <c r="H375" i="24"/>
  <c r="L375" i="24"/>
  <c r="K376" i="24"/>
  <c r="H376" i="24"/>
  <c r="L376" i="24"/>
  <c r="K377" i="24"/>
  <c r="H377" i="24"/>
  <c r="L377" i="24"/>
  <c r="K378" i="24"/>
  <c r="H378" i="24"/>
  <c r="L378" i="24"/>
  <c r="K379" i="24"/>
  <c r="H379" i="24"/>
  <c r="L379" i="24"/>
  <c r="K380" i="24"/>
  <c r="H380" i="24"/>
  <c r="L380" i="24"/>
  <c r="K381" i="24"/>
  <c r="H381" i="24"/>
  <c r="L381" i="24"/>
  <c r="K382" i="24"/>
  <c r="H382" i="24"/>
  <c r="L382" i="24"/>
  <c r="K383" i="24"/>
  <c r="H383" i="24"/>
  <c r="L383" i="24"/>
  <c r="K384" i="24"/>
  <c r="H384" i="24"/>
  <c r="L384" i="24"/>
  <c r="K385" i="24"/>
  <c r="H385" i="24"/>
  <c r="L385" i="24"/>
  <c r="K386" i="24"/>
  <c r="H386" i="24"/>
  <c r="L386" i="24"/>
  <c r="K387" i="24"/>
  <c r="H387" i="24"/>
  <c r="L387" i="24"/>
  <c r="K388" i="24"/>
  <c r="H388" i="24"/>
  <c r="L388" i="24"/>
  <c r="K389" i="24"/>
  <c r="H389" i="24"/>
  <c r="L389" i="24"/>
  <c r="K390" i="24"/>
  <c r="H390" i="24"/>
  <c r="L390" i="24"/>
  <c r="L391" i="24"/>
  <c r="L22" i="24"/>
  <c r="K394" i="24"/>
  <c r="H394" i="24"/>
  <c r="L394" i="24"/>
  <c r="K395" i="24"/>
  <c r="H395" i="24"/>
  <c r="L395" i="24"/>
  <c r="K396" i="24"/>
  <c r="H396" i="24"/>
  <c r="L396" i="24"/>
  <c r="K397" i="24"/>
  <c r="H397" i="24"/>
  <c r="L397" i="24"/>
  <c r="K398" i="24"/>
  <c r="H398" i="24"/>
  <c r="L398" i="24"/>
  <c r="K399" i="24"/>
  <c r="H399" i="24"/>
  <c r="L399" i="24"/>
  <c r="K400" i="24"/>
  <c r="H400" i="24"/>
  <c r="L400" i="24"/>
  <c r="K401" i="24"/>
  <c r="H401" i="24"/>
  <c r="L401" i="24"/>
  <c r="K402" i="24"/>
  <c r="H402" i="24"/>
  <c r="L402" i="24"/>
  <c r="K403" i="24"/>
  <c r="H403" i="24"/>
  <c r="L403" i="24"/>
  <c r="K404" i="24"/>
  <c r="H404" i="24"/>
  <c r="L404" i="24"/>
  <c r="K405" i="24"/>
  <c r="H405" i="24"/>
  <c r="L405" i="24"/>
  <c r="K406" i="24"/>
  <c r="H406" i="24"/>
  <c r="L406" i="24"/>
  <c r="K407" i="24"/>
  <c r="H407" i="24"/>
  <c r="L407" i="24"/>
  <c r="K408" i="24"/>
  <c r="H408" i="24"/>
  <c r="L408" i="24"/>
  <c r="K409" i="24"/>
  <c r="H409" i="24"/>
  <c r="L409" i="24"/>
  <c r="L410" i="24"/>
  <c r="L23" i="24"/>
  <c r="K413" i="24"/>
  <c r="H413" i="24"/>
  <c r="L413" i="24"/>
  <c r="K414" i="24"/>
  <c r="H414" i="24"/>
  <c r="L414" i="24"/>
  <c r="K415" i="24"/>
  <c r="H415" i="24"/>
  <c r="L415" i="24"/>
  <c r="K416" i="24"/>
  <c r="H416" i="24"/>
  <c r="L416" i="24"/>
  <c r="K417" i="24"/>
  <c r="H417" i="24"/>
  <c r="L417" i="24"/>
  <c r="K418" i="24"/>
  <c r="H418" i="24"/>
  <c r="L418" i="24"/>
  <c r="K419" i="24"/>
  <c r="H419" i="24"/>
  <c r="L419" i="24"/>
  <c r="K420" i="24"/>
  <c r="H420" i="24"/>
  <c r="L420" i="24"/>
  <c r="K421" i="24"/>
  <c r="H421" i="24"/>
  <c r="L421" i="24"/>
  <c r="K422" i="24"/>
  <c r="H422" i="24"/>
  <c r="L422" i="24"/>
  <c r="K423" i="24"/>
  <c r="H423" i="24"/>
  <c r="L423" i="24"/>
  <c r="K424" i="24"/>
  <c r="H424" i="24"/>
  <c r="L424" i="24"/>
  <c r="L425" i="24"/>
  <c r="L24" i="24"/>
  <c r="K428" i="24"/>
  <c r="H428" i="24"/>
  <c r="L428" i="24"/>
  <c r="K429" i="24"/>
  <c r="H429" i="24"/>
  <c r="L429" i="24"/>
  <c r="K430" i="24"/>
  <c r="H430" i="24"/>
  <c r="L430" i="24"/>
  <c r="K431" i="24"/>
  <c r="H431" i="24"/>
  <c r="L431" i="24"/>
  <c r="K432" i="24"/>
  <c r="H432" i="24"/>
  <c r="L432" i="24"/>
  <c r="K433" i="24"/>
  <c r="H433" i="24"/>
  <c r="L433" i="24"/>
  <c r="K434" i="24"/>
  <c r="H434" i="24"/>
  <c r="L434" i="24"/>
  <c r="K435" i="24"/>
  <c r="H435" i="24"/>
  <c r="L435" i="24"/>
  <c r="K436" i="24"/>
  <c r="H436" i="24"/>
  <c r="L436" i="24"/>
  <c r="K437" i="24"/>
  <c r="H437" i="24"/>
  <c r="L437" i="24"/>
  <c r="K438" i="24"/>
  <c r="H438" i="24"/>
  <c r="L438" i="24"/>
  <c r="K439" i="24"/>
  <c r="H439" i="24"/>
  <c r="L439" i="24"/>
  <c r="K440" i="24"/>
  <c r="H440" i="24"/>
  <c r="L440" i="24"/>
  <c r="K441" i="24"/>
  <c r="H441" i="24"/>
  <c r="L441" i="24"/>
  <c r="K442" i="24"/>
  <c r="H442" i="24"/>
  <c r="L442" i="24"/>
  <c r="K443" i="24"/>
  <c r="H443" i="24"/>
  <c r="L443" i="24"/>
  <c r="K444" i="24"/>
  <c r="H444" i="24"/>
  <c r="L444" i="24"/>
  <c r="K445" i="24"/>
  <c r="H445" i="24"/>
  <c r="L445" i="24"/>
  <c r="K446" i="24"/>
  <c r="H446" i="24"/>
  <c r="L446" i="24"/>
  <c r="L447" i="24"/>
  <c r="L25" i="24"/>
  <c r="K450" i="24"/>
  <c r="H450" i="24"/>
  <c r="L450" i="24"/>
  <c r="K451" i="24"/>
  <c r="H451" i="24"/>
  <c r="L451" i="24"/>
  <c r="K452" i="24"/>
  <c r="H452" i="24"/>
  <c r="L452" i="24"/>
  <c r="K453" i="24"/>
  <c r="H453" i="24"/>
  <c r="L453" i="24"/>
  <c r="K454" i="24"/>
  <c r="H454" i="24"/>
  <c r="L454" i="24"/>
  <c r="K455" i="24"/>
  <c r="H455" i="24"/>
  <c r="L455" i="24"/>
  <c r="K456" i="24"/>
  <c r="H456" i="24"/>
  <c r="L456" i="24"/>
  <c r="K457" i="24"/>
  <c r="H457" i="24"/>
  <c r="L457" i="24"/>
  <c r="K458" i="24"/>
  <c r="H458" i="24"/>
  <c r="L458" i="24"/>
  <c r="K459" i="24"/>
  <c r="H459" i="24"/>
  <c r="L459" i="24"/>
  <c r="K460" i="24"/>
  <c r="H460" i="24"/>
  <c r="L460" i="24"/>
  <c r="K461" i="24"/>
  <c r="H461" i="24"/>
  <c r="L461" i="24"/>
  <c r="K462" i="24"/>
  <c r="H462" i="24"/>
  <c r="L462" i="24"/>
  <c r="K463" i="24"/>
  <c r="H463" i="24"/>
  <c r="L463" i="24"/>
  <c r="K464" i="24"/>
  <c r="H464" i="24"/>
  <c r="L464" i="24"/>
  <c r="L465" i="24"/>
  <c r="L26" i="24"/>
  <c r="K468" i="24"/>
  <c r="H468" i="24"/>
  <c r="L468" i="24"/>
  <c r="K469" i="24"/>
  <c r="H469" i="24"/>
  <c r="L469" i="24"/>
  <c r="K470" i="24"/>
  <c r="H470" i="24"/>
  <c r="L470" i="24"/>
  <c r="K471" i="24"/>
  <c r="H471" i="24"/>
  <c r="L471" i="24"/>
  <c r="K472" i="24"/>
  <c r="H472" i="24"/>
  <c r="L472" i="24"/>
  <c r="K473" i="24"/>
  <c r="H473" i="24"/>
  <c r="L473" i="24"/>
  <c r="K474" i="24"/>
  <c r="H474" i="24"/>
  <c r="L474" i="24"/>
  <c r="K475" i="24"/>
  <c r="H475" i="24"/>
  <c r="L475" i="24"/>
  <c r="L476" i="24"/>
  <c r="L27" i="24"/>
  <c r="K479" i="24"/>
  <c r="H479" i="24"/>
  <c r="L479" i="24"/>
  <c r="K480" i="24"/>
  <c r="H480" i="24"/>
  <c r="L480" i="24"/>
  <c r="K481" i="24"/>
  <c r="H481" i="24"/>
  <c r="L481" i="24"/>
  <c r="K482" i="24"/>
  <c r="H482" i="24"/>
  <c r="L482" i="24"/>
  <c r="K483" i="24"/>
  <c r="H483" i="24"/>
  <c r="L483" i="24"/>
  <c r="K484" i="24"/>
  <c r="H484" i="24"/>
  <c r="L484" i="24"/>
  <c r="K485" i="24"/>
  <c r="H485" i="24"/>
  <c r="L485" i="24"/>
  <c r="K486" i="24"/>
  <c r="H486" i="24"/>
  <c r="L486" i="24"/>
  <c r="K487" i="24"/>
  <c r="H487" i="24"/>
  <c r="L487" i="24"/>
  <c r="K488" i="24"/>
  <c r="H488" i="24"/>
  <c r="L488" i="24"/>
  <c r="K489" i="24"/>
  <c r="H489" i="24"/>
  <c r="L489" i="24"/>
  <c r="K490" i="24"/>
  <c r="H490" i="24"/>
  <c r="L490" i="24"/>
  <c r="K491" i="24"/>
  <c r="H491" i="24"/>
  <c r="L491" i="24"/>
  <c r="K492" i="24"/>
  <c r="H492" i="24"/>
  <c r="L492" i="24"/>
  <c r="K493" i="24"/>
  <c r="H493" i="24"/>
  <c r="L493" i="24"/>
  <c r="L494" i="24"/>
  <c r="L28" i="24"/>
  <c r="K497" i="24"/>
  <c r="H497" i="24"/>
  <c r="L497" i="24"/>
  <c r="K498" i="24"/>
  <c r="H498" i="24"/>
  <c r="L498" i="24"/>
  <c r="K499" i="24"/>
  <c r="H499" i="24"/>
  <c r="L499" i="24"/>
  <c r="K500" i="24"/>
  <c r="H500" i="24"/>
  <c r="L500" i="24"/>
  <c r="K501" i="24"/>
  <c r="L501" i="24"/>
  <c r="K502" i="24"/>
  <c r="H502" i="24"/>
  <c r="L502" i="24"/>
  <c r="L503" i="24"/>
  <c r="L29" i="24"/>
  <c r="K506" i="24"/>
  <c r="H506" i="24"/>
  <c r="L506" i="24"/>
  <c r="K507" i="24"/>
  <c r="H507" i="24"/>
  <c r="L507" i="24"/>
  <c r="L508" i="24"/>
  <c r="L30" i="24"/>
  <c r="K511" i="24"/>
  <c r="H511" i="24"/>
  <c r="L511" i="24"/>
  <c r="L31" i="24"/>
  <c r="K515" i="24"/>
  <c r="H515" i="24"/>
  <c r="L515" i="24"/>
  <c r="K516" i="24"/>
  <c r="H516" i="24"/>
  <c r="L516" i="24"/>
  <c r="K517" i="24"/>
  <c r="H517" i="24"/>
  <c r="L517" i="24"/>
  <c r="K518" i="24"/>
  <c r="H518" i="24"/>
  <c r="L518" i="24"/>
  <c r="K519" i="24"/>
  <c r="H519" i="24"/>
  <c r="L519" i="24"/>
  <c r="K520" i="24"/>
  <c r="H520" i="24"/>
  <c r="L520" i="24"/>
  <c r="K521" i="24"/>
  <c r="H521" i="24"/>
  <c r="L521" i="24"/>
  <c r="K522" i="24"/>
  <c r="H522" i="24"/>
  <c r="L522" i="24"/>
  <c r="K523" i="24"/>
  <c r="H523" i="24"/>
  <c r="L523" i="24"/>
  <c r="K524" i="24"/>
  <c r="H524" i="24"/>
  <c r="L524" i="24"/>
  <c r="K525" i="24"/>
  <c r="H525" i="24"/>
  <c r="L525" i="24"/>
  <c r="K526" i="24"/>
  <c r="H526" i="24"/>
  <c r="L526" i="24"/>
  <c r="K527" i="24"/>
  <c r="H527" i="24"/>
  <c r="L527" i="24"/>
  <c r="K528" i="24"/>
  <c r="H528" i="24"/>
  <c r="L528" i="24"/>
  <c r="L529" i="24"/>
  <c r="L32" i="24"/>
  <c r="L33" i="24"/>
  <c r="K621" i="24"/>
  <c r="H621" i="24"/>
  <c r="L621" i="24"/>
  <c r="K622" i="24"/>
  <c r="H622" i="24"/>
  <c r="L622" i="24"/>
  <c r="K623" i="24"/>
  <c r="H623" i="24"/>
  <c r="L623" i="24"/>
  <c r="K624" i="24"/>
  <c r="H624" i="24"/>
  <c r="L624" i="24"/>
  <c r="K625" i="24"/>
  <c r="H625" i="24"/>
  <c r="L625" i="24"/>
  <c r="K626" i="24"/>
  <c r="H626" i="24"/>
  <c r="L626" i="24"/>
  <c r="K627" i="24"/>
  <c r="H627" i="24"/>
  <c r="L627" i="24"/>
  <c r="K628" i="24"/>
  <c r="H628" i="24"/>
  <c r="L628" i="24"/>
  <c r="K629" i="24"/>
  <c r="H629" i="24"/>
  <c r="L629" i="24"/>
  <c r="K630" i="24"/>
  <c r="H630" i="24"/>
  <c r="L630" i="24"/>
  <c r="K631" i="24"/>
  <c r="H631" i="24"/>
  <c r="L631" i="24"/>
  <c r="K632" i="24"/>
  <c r="H632" i="24"/>
  <c r="L632" i="24"/>
  <c r="K633" i="24"/>
  <c r="H633" i="24"/>
  <c r="L633" i="24"/>
  <c r="K634" i="24"/>
  <c r="H634" i="24"/>
  <c r="L634" i="24"/>
  <c r="K635" i="24"/>
  <c r="H635" i="24"/>
  <c r="L635" i="24"/>
  <c r="K636" i="24"/>
  <c r="H636" i="24"/>
  <c r="L636" i="24"/>
  <c r="K637" i="24"/>
  <c r="H637" i="24"/>
  <c r="L637" i="24"/>
  <c r="K638" i="24"/>
  <c r="H638" i="24"/>
  <c r="L638" i="24"/>
  <c r="K639" i="24"/>
  <c r="H639" i="24"/>
  <c r="L639" i="24"/>
  <c r="K640" i="24"/>
  <c r="H640" i="24"/>
  <c r="L640" i="24"/>
  <c r="K641" i="24"/>
  <c r="H641" i="24"/>
  <c r="L641" i="24"/>
  <c r="L642" i="24"/>
  <c r="L44" i="24"/>
  <c r="K645" i="24"/>
  <c r="H645" i="24"/>
  <c r="L645" i="24"/>
  <c r="K646" i="24"/>
  <c r="H646" i="24"/>
  <c r="L646" i="24"/>
  <c r="K647" i="24"/>
  <c r="H647" i="24"/>
  <c r="L647" i="24"/>
  <c r="K648" i="24"/>
  <c r="H648" i="24"/>
  <c r="L648" i="24"/>
  <c r="K649" i="24"/>
  <c r="H649" i="24"/>
  <c r="L649" i="24"/>
  <c r="K650" i="24"/>
  <c r="H650" i="24"/>
  <c r="L650" i="24"/>
  <c r="K651" i="24"/>
  <c r="H651" i="24"/>
  <c r="L651" i="24"/>
  <c r="K652" i="24"/>
  <c r="H652" i="24"/>
  <c r="L652" i="24"/>
  <c r="K653" i="24"/>
  <c r="H653" i="24"/>
  <c r="L653" i="24"/>
  <c r="K654" i="24"/>
  <c r="H654" i="24"/>
  <c r="L654" i="24"/>
  <c r="K655" i="24"/>
  <c r="H655" i="24"/>
  <c r="L655" i="24"/>
  <c r="L656" i="24"/>
  <c r="L45" i="24"/>
  <c r="K659" i="24"/>
  <c r="H659" i="24"/>
  <c r="L659" i="24"/>
  <c r="K660" i="24"/>
  <c r="H660" i="24"/>
  <c r="L660" i="24"/>
  <c r="K661" i="24"/>
  <c r="H661" i="24"/>
  <c r="L661" i="24"/>
  <c r="K662" i="24"/>
  <c r="H662" i="24"/>
  <c r="L662" i="24"/>
  <c r="K663" i="24"/>
  <c r="H663" i="24"/>
  <c r="L663" i="24"/>
  <c r="K664" i="24"/>
  <c r="H664" i="24"/>
  <c r="L664" i="24"/>
  <c r="K665" i="24"/>
  <c r="H665" i="24"/>
  <c r="L665" i="24"/>
  <c r="L666" i="24"/>
  <c r="L46" i="24"/>
  <c r="K669" i="24"/>
  <c r="H669" i="24"/>
  <c r="L669" i="24"/>
  <c r="K670" i="24"/>
  <c r="H670" i="24"/>
  <c r="L670" i="24"/>
  <c r="K671" i="24"/>
  <c r="H671" i="24"/>
  <c r="L671" i="24"/>
  <c r="K672" i="24"/>
  <c r="H672" i="24"/>
  <c r="L672" i="24"/>
  <c r="K673" i="24"/>
  <c r="H673" i="24"/>
  <c r="L673" i="24"/>
  <c r="K674" i="24"/>
  <c r="H674" i="24"/>
  <c r="L674" i="24"/>
  <c r="K675" i="24"/>
  <c r="H675" i="24"/>
  <c r="L675" i="24"/>
  <c r="K676" i="24"/>
  <c r="H676" i="24"/>
  <c r="L676" i="24"/>
  <c r="K677" i="24"/>
  <c r="H677" i="24"/>
  <c r="L677" i="24"/>
  <c r="K678" i="24"/>
  <c r="H678" i="24"/>
  <c r="L678" i="24"/>
  <c r="K679" i="24"/>
  <c r="H679" i="24"/>
  <c r="L679" i="24"/>
  <c r="K680" i="24"/>
  <c r="H680" i="24"/>
  <c r="L680" i="24"/>
  <c r="K681" i="24"/>
  <c r="H681" i="24"/>
  <c r="L681" i="24"/>
  <c r="K682" i="24"/>
  <c r="H682" i="24"/>
  <c r="L682" i="24"/>
  <c r="K683" i="24"/>
  <c r="H683" i="24"/>
  <c r="L683" i="24"/>
  <c r="K684" i="24"/>
  <c r="H684" i="24"/>
  <c r="L684" i="24"/>
  <c r="K685" i="24"/>
  <c r="H685" i="24"/>
  <c r="L685" i="24"/>
  <c r="K686" i="24"/>
  <c r="H686" i="24"/>
  <c r="L686" i="24"/>
  <c r="K687" i="24"/>
  <c r="H687" i="24"/>
  <c r="L687" i="24"/>
  <c r="K688" i="24"/>
  <c r="H688" i="24"/>
  <c r="L688" i="24"/>
  <c r="K689" i="24"/>
  <c r="H689" i="24"/>
  <c r="L689" i="24"/>
  <c r="L690" i="24"/>
  <c r="L47" i="24"/>
  <c r="K693" i="24"/>
  <c r="H693" i="24"/>
  <c r="L693" i="24"/>
  <c r="K694" i="24"/>
  <c r="H694" i="24"/>
  <c r="L694" i="24"/>
  <c r="K695" i="24"/>
  <c r="H695" i="24"/>
  <c r="L695" i="24"/>
  <c r="K696" i="24"/>
  <c r="H696" i="24"/>
  <c r="L696" i="24"/>
  <c r="K697" i="24"/>
  <c r="H697" i="24"/>
  <c r="L697" i="24"/>
  <c r="K698" i="24"/>
  <c r="H698" i="24"/>
  <c r="L698" i="24"/>
  <c r="K699" i="24"/>
  <c r="H699" i="24"/>
  <c r="L699" i="24"/>
  <c r="K700" i="24"/>
  <c r="H700" i="24"/>
  <c r="L700" i="24"/>
  <c r="K701" i="24"/>
  <c r="H701" i="24"/>
  <c r="L701" i="24"/>
  <c r="K702" i="24"/>
  <c r="H702" i="24"/>
  <c r="L702" i="24"/>
  <c r="L703" i="24"/>
  <c r="L48" i="24"/>
  <c r="K706" i="24"/>
  <c r="H706" i="24"/>
  <c r="L706" i="24"/>
  <c r="K707" i="24"/>
  <c r="H707" i="24"/>
  <c r="L707" i="24"/>
  <c r="L708" i="24"/>
  <c r="L49" i="24"/>
  <c r="L50" i="24"/>
  <c r="K711" i="24"/>
  <c r="H711" i="24"/>
  <c r="L711" i="24"/>
  <c r="K712" i="24"/>
  <c r="H712" i="24"/>
  <c r="L712" i="24"/>
  <c r="K713" i="24"/>
  <c r="H713" i="24"/>
  <c r="L713" i="24"/>
  <c r="K714" i="24"/>
  <c r="H714" i="24"/>
  <c r="L714" i="24"/>
  <c r="K715" i="24"/>
  <c r="H715" i="24"/>
  <c r="L715" i="24"/>
  <c r="K716" i="24"/>
  <c r="H716" i="24"/>
  <c r="L716" i="24"/>
  <c r="K717" i="24"/>
  <c r="H717" i="24"/>
  <c r="L717" i="24"/>
  <c r="K718" i="24"/>
  <c r="H718" i="24"/>
  <c r="L718" i="24"/>
  <c r="K719" i="24"/>
  <c r="H719" i="24"/>
  <c r="L719" i="24"/>
  <c r="K720" i="24"/>
  <c r="H720" i="24"/>
  <c r="L720" i="24"/>
  <c r="K721" i="24"/>
  <c r="H721" i="24"/>
  <c r="L721" i="24"/>
  <c r="K722" i="24"/>
  <c r="H722" i="24"/>
  <c r="L722" i="24"/>
  <c r="K723" i="24"/>
  <c r="H723" i="24"/>
  <c r="L723" i="24"/>
  <c r="K724" i="24"/>
  <c r="H724" i="24"/>
  <c r="L724" i="24"/>
  <c r="K725" i="24"/>
  <c r="H725" i="24"/>
  <c r="L725" i="24"/>
  <c r="K726" i="24"/>
  <c r="H726" i="24"/>
  <c r="L726" i="24"/>
  <c r="K727" i="24"/>
  <c r="H727" i="24"/>
  <c r="L727" i="24"/>
  <c r="K728" i="24"/>
  <c r="H728" i="24"/>
  <c r="L728" i="24"/>
  <c r="K729" i="24"/>
  <c r="H729" i="24"/>
  <c r="L729" i="24"/>
  <c r="K730" i="24"/>
  <c r="H730" i="24"/>
  <c r="L730" i="24"/>
  <c r="K731" i="24"/>
  <c r="H731" i="24"/>
  <c r="L731" i="24"/>
  <c r="K732" i="24"/>
  <c r="H732" i="24"/>
  <c r="L732" i="24"/>
  <c r="K733" i="24"/>
  <c r="H733" i="24"/>
  <c r="L733" i="24"/>
  <c r="K734" i="24"/>
  <c r="H734" i="24"/>
  <c r="L734" i="24"/>
  <c r="K735" i="24"/>
  <c r="H735" i="24"/>
  <c r="L735" i="24"/>
  <c r="K736" i="24"/>
  <c r="H736" i="24"/>
  <c r="L736" i="24"/>
  <c r="K737" i="24"/>
  <c r="H737" i="24"/>
  <c r="L737" i="24"/>
  <c r="K738" i="24"/>
  <c r="H738" i="24"/>
  <c r="L738" i="24"/>
  <c r="K739" i="24"/>
  <c r="H739" i="24"/>
  <c r="L739" i="24"/>
  <c r="L740" i="24"/>
  <c r="L53" i="24"/>
  <c r="K743" i="24"/>
  <c r="H743" i="24"/>
  <c r="L743" i="24"/>
  <c r="K746" i="24"/>
  <c r="H746" i="24"/>
  <c r="L746" i="24"/>
  <c r="K747" i="24"/>
  <c r="H747" i="24"/>
  <c r="L747" i="24"/>
  <c r="K748" i="24"/>
  <c r="H748" i="24"/>
  <c r="L748" i="24"/>
  <c r="K749" i="24"/>
  <c r="H749" i="24"/>
  <c r="L749" i="24"/>
  <c r="K750" i="24"/>
  <c r="H750" i="24"/>
  <c r="L750" i="24"/>
  <c r="K751" i="24"/>
  <c r="H751" i="24"/>
  <c r="L751" i="24"/>
  <c r="K752" i="24"/>
  <c r="H752" i="24"/>
  <c r="L752" i="24"/>
  <c r="L753" i="24"/>
  <c r="L54" i="24"/>
  <c r="K756" i="24"/>
  <c r="H756" i="24"/>
  <c r="L756" i="24"/>
  <c r="K757" i="24"/>
  <c r="H757" i="24"/>
  <c r="L757" i="24"/>
  <c r="K758" i="24"/>
  <c r="H758" i="24"/>
  <c r="L758" i="24"/>
  <c r="K759" i="24"/>
  <c r="H759" i="24"/>
  <c r="L759" i="24"/>
  <c r="K760" i="24"/>
  <c r="L760" i="24"/>
  <c r="K761" i="24"/>
  <c r="H761" i="24"/>
  <c r="L761" i="24"/>
  <c r="K762" i="24"/>
  <c r="L762" i="24"/>
  <c r="K763" i="24"/>
  <c r="H763" i="24"/>
  <c r="L763" i="24"/>
  <c r="K764" i="24"/>
  <c r="H764" i="24"/>
  <c r="L764" i="24"/>
  <c r="K765" i="24"/>
  <c r="H765" i="24"/>
  <c r="L765" i="24"/>
  <c r="K766" i="24"/>
  <c r="H766" i="24"/>
  <c r="L766" i="24"/>
  <c r="K767" i="24"/>
  <c r="H767" i="24"/>
  <c r="L767" i="24"/>
  <c r="K768" i="24"/>
  <c r="H768" i="24"/>
  <c r="L768" i="24"/>
  <c r="L769" i="24"/>
  <c r="L55" i="24"/>
  <c r="K772" i="24"/>
  <c r="H772" i="24"/>
  <c r="L772" i="24"/>
  <c r="K773" i="24"/>
  <c r="H773" i="24"/>
  <c r="L773" i="24"/>
  <c r="K774" i="24"/>
  <c r="H774" i="24"/>
  <c r="L774" i="24"/>
  <c r="L775" i="24"/>
  <c r="L56" i="24"/>
  <c r="L57" i="24"/>
  <c r="K532" i="24"/>
  <c r="H532" i="24"/>
  <c r="L532" i="24"/>
  <c r="K533" i="24"/>
  <c r="H533" i="24"/>
  <c r="L533" i="24"/>
  <c r="K534" i="24"/>
  <c r="H534" i="24"/>
  <c r="L534" i="24"/>
  <c r="K535" i="24"/>
  <c r="H535" i="24"/>
  <c r="L535" i="24"/>
  <c r="K536" i="24"/>
  <c r="H536" i="24"/>
  <c r="L536" i="24"/>
  <c r="K537" i="24"/>
  <c r="H537" i="24"/>
  <c r="L537" i="24"/>
  <c r="K538" i="24"/>
  <c r="H538" i="24"/>
  <c r="L538" i="24"/>
  <c r="K539" i="24"/>
  <c r="H539" i="24"/>
  <c r="L539" i="24"/>
  <c r="K540" i="24"/>
  <c r="H540" i="24"/>
  <c r="L540" i="24"/>
  <c r="K541" i="24"/>
  <c r="H541" i="24"/>
  <c r="L541" i="24"/>
  <c r="K542" i="24"/>
  <c r="H542" i="24"/>
  <c r="L542" i="24"/>
  <c r="K543" i="24"/>
  <c r="H543" i="24"/>
  <c r="L543" i="24"/>
  <c r="K544" i="24"/>
  <c r="H544" i="24"/>
  <c r="L544" i="24"/>
  <c r="K545" i="24"/>
  <c r="H545" i="24"/>
  <c r="L545" i="24"/>
  <c r="K546" i="24"/>
  <c r="H546" i="24"/>
  <c r="L546" i="24"/>
  <c r="K547" i="24"/>
  <c r="H547" i="24"/>
  <c r="L547" i="24"/>
  <c r="L548" i="24"/>
  <c r="L36" i="24"/>
  <c r="K551" i="24"/>
  <c r="H551" i="24"/>
  <c r="L551" i="24"/>
  <c r="K552" i="24"/>
  <c r="H552" i="24"/>
  <c r="L552" i="24"/>
  <c r="K553" i="24"/>
  <c r="H553" i="24"/>
  <c r="L553" i="24"/>
  <c r="K554" i="24"/>
  <c r="H554" i="24"/>
  <c r="L554" i="24"/>
  <c r="K555" i="24"/>
  <c r="H555" i="24"/>
  <c r="L555" i="24"/>
  <c r="K556" i="24"/>
  <c r="H556" i="24"/>
  <c r="L556" i="24"/>
  <c r="K557" i="24"/>
  <c r="H557" i="24"/>
  <c r="L557" i="24"/>
  <c r="K558" i="24"/>
  <c r="H558" i="24"/>
  <c r="L558" i="24"/>
  <c r="K559" i="24"/>
  <c r="H559" i="24"/>
  <c r="L559" i="24"/>
  <c r="K560" i="24"/>
  <c r="H560" i="24"/>
  <c r="L560" i="24"/>
  <c r="K561" i="24"/>
  <c r="H561" i="24"/>
  <c r="L561" i="24"/>
  <c r="L562" i="24"/>
  <c r="L37" i="24"/>
  <c r="K565" i="24"/>
  <c r="H565" i="24"/>
  <c r="L565" i="24"/>
  <c r="K566" i="24"/>
  <c r="H566" i="24"/>
  <c r="L566" i="24"/>
  <c r="K567" i="24"/>
  <c r="H567" i="24"/>
  <c r="L567" i="24"/>
  <c r="K568" i="24"/>
  <c r="H568" i="24"/>
  <c r="L568" i="24"/>
  <c r="K569" i="24"/>
  <c r="H569" i="24"/>
  <c r="L569" i="24"/>
  <c r="K570" i="24"/>
  <c r="H570" i="24"/>
  <c r="L570" i="24"/>
  <c r="K571" i="24"/>
  <c r="H571" i="24"/>
  <c r="L571" i="24"/>
  <c r="K572" i="24"/>
  <c r="H572" i="24"/>
  <c r="L572" i="24"/>
  <c r="K573" i="24"/>
  <c r="H573" i="24"/>
  <c r="L573" i="24"/>
  <c r="K574" i="24"/>
  <c r="H574" i="24"/>
  <c r="L574" i="24"/>
  <c r="L575" i="24"/>
  <c r="L38" i="24"/>
  <c r="K578" i="24"/>
  <c r="H578" i="24"/>
  <c r="L578" i="24"/>
  <c r="K579" i="24"/>
  <c r="H579" i="24"/>
  <c r="L579" i="24"/>
  <c r="K580" i="24"/>
  <c r="H580" i="24"/>
  <c r="L580" i="24"/>
  <c r="K581" i="24"/>
  <c r="H581" i="24"/>
  <c r="L581" i="24"/>
  <c r="K582" i="24"/>
  <c r="H582" i="24"/>
  <c r="L582" i="24"/>
  <c r="K583" i="24"/>
  <c r="H583" i="24"/>
  <c r="L583" i="24"/>
  <c r="K584" i="24"/>
  <c r="H584" i="24"/>
  <c r="L584" i="24"/>
  <c r="K585" i="24"/>
  <c r="H585" i="24"/>
  <c r="L585" i="24"/>
  <c r="K586" i="24"/>
  <c r="H586" i="24"/>
  <c r="L586" i="24"/>
  <c r="K587" i="24"/>
  <c r="H587" i="24"/>
  <c r="L587" i="24"/>
  <c r="K588" i="24"/>
  <c r="H588" i="24"/>
  <c r="L588" i="24"/>
  <c r="K589" i="24"/>
  <c r="H589" i="24"/>
  <c r="L589" i="24"/>
  <c r="K590" i="24"/>
  <c r="H590" i="24"/>
  <c r="L590" i="24"/>
  <c r="K591" i="24"/>
  <c r="H591" i="24"/>
  <c r="L591" i="24"/>
  <c r="K592" i="24"/>
  <c r="H592" i="24"/>
  <c r="L592" i="24"/>
  <c r="K593" i="24"/>
  <c r="H593" i="24"/>
  <c r="L593" i="24"/>
  <c r="K594" i="24"/>
  <c r="H594" i="24"/>
  <c r="L594" i="24"/>
  <c r="K595" i="24"/>
  <c r="H595" i="24"/>
  <c r="L595" i="24"/>
  <c r="K596" i="24"/>
  <c r="H596" i="24"/>
  <c r="L596" i="24"/>
  <c r="K597" i="24"/>
  <c r="H597" i="24"/>
  <c r="L597" i="24"/>
  <c r="K598" i="24"/>
  <c r="H598" i="24"/>
  <c r="L598" i="24"/>
  <c r="K599" i="24"/>
  <c r="H599" i="24"/>
  <c r="L599" i="24"/>
  <c r="K600" i="24"/>
  <c r="H600" i="24"/>
  <c r="L600" i="24"/>
  <c r="K601" i="24"/>
  <c r="H601" i="24"/>
  <c r="L601" i="24"/>
  <c r="L602" i="24"/>
  <c r="L39" i="24"/>
  <c r="K605" i="24"/>
  <c r="H605" i="24"/>
  <c r="L605" i="24"/>
  <c r="K606" i="24"/>
  <c r="H606" i="24"/>
  <c r="L606" i="24"/>
  <c r="K607" i="24"/>
  <c r="H607" i="24"/>
  <c r="L607" i="24"/>
  <c r="K608" i="24"/>
  <c r="H608" i="24"/>
  <c r="L608" i="24"/>
  <c r="K609" i="24"/>
  <c r="H609" i="24"/>
  <c r="L609" i="24"/>
  <c r="K610" i="24"/>
  <c r="H610" i="24"/>
  <c r="L610" i="24"/>
  <c r="K611" i="24"/>
  <c r="H611" i="24"/>
  <c r="L611" i="24"/>
  <c r="K612" i="24"/>
  <c r="H612" i="24"/>
  <c r="L612" i="24"/>
  <c r="K613" i="24"/>
  <c r="H613" i="24"/>
  <c r="L613" i="24"/>
  <c r="K614" i="24"/>
  <c r="H614" i="24"/>
  <c r="L614" i="24"/>
  <c r="K615" i="24"/>
  <c r="H615" i="24"/>
  <c r="L615" i="24"/>
  <c r="K616" i="24"/>
  <c r="H616" i="24"/>
  <c r="L616" i="24"/>
  <c r="K617" i="24"/>
  <c r="H617" i="24"/>
  <c r="L617" i="24"/>
  <c r="L618" i="24"/>
  <c r="L40" i="24"/>
  <c r="L41" i="24"/>
  <c r="L59" i="24"/>
  <c r="K778" i="24"/>
  <c r="F778" i="22"/>
  <c r="H778" i="22" s="1"/>
  <c r="K784" i="24"/>
  <c r="K781" i="24"/>
  <c r="H781" i="24"/>
  <c r="L781" i="24"/>
  <c r="AB781" i="24"/>
  <c r="AA781" i="24"/>
  <c r="U781" i="24"/>
  <c r="V781" i="24"/>
  <c r="W781" i="24"/>
  <c r="X781" i="24"/>
  <c r="Y781" i="24"/>
  <c r="Z781" i="24"/>
  <c r="AB762" i="24"/>
  <c r="AA762" i="24"/>
  <c r="U762" i="24"/>
  <c r="V762" i="24"/>
  <c r="W762" i="24"/>
  <c r="X762" i="24"/>
  <c r="Y762" i="24"/>
  <c r="Z762" i="24"/>
  <c r="AB760" i="24"/>
  <c r="AA760" i="24"/>
  <c r="U760" i="24"/>
  <c r="V760" i="24"/>
  <c r="W760" i="24"/>
  <c r="X760" i="24"/>
  <c r="Y760" i="24"/>
  <c r="Z760" i="24"/>
  <c r="AB759" i="24"/>
  <c r="AA759" i="24"/>
  <c r="U759" i="24"/>
  <c r="V759" i="24"/>
  <c r="W759" i="24"/>
  <c r="X759" i="24"/>
  <c r="Y759" i="24"/>
  <c r="Z759" i="24"/>
  <c r="K780" i="24"/>
  <c r="K779" i="24"/>
  <c r="N781" i="24"/>
  <c r="S781" i="24"/>
  <c r="N762" i="24"/>
  <c r="S762" i="24"/>
  <c r="L762" i="22"/>
  <c r="O762" i="22" s="1"/>
  <c r="P762" i="22"/>
  <c r="U762" i="22"/>
  <c r="C11" i="17"/>
  <c r="C12" i="17"/>
  <c r="E179" i="22"/>
  <c r="H179" i="22" s="1"/>
  <c r="L179" i="22" s="1"/>
  <c r="O179" i="22" s="1"/>
  <c r="E180" i="22"/>
  <c r="H180" i="22" s="1"/>
  <c r="L180" i="22" s="1"/>
  <c r="O180" i="22" s="1"/>
  <c r="E181" i="22"/>
  <c r="E182" i="22"/>
  <c r="H182" i="22" s="1"/>
  <c r="L182" i="22" s="1"/>
  <c r="O182" i="22" s="1"/>
  <c r="E183" i="22"/>
  <c r="E184" i="22"/>
  <c r="C22" i="17"/>
  <c r="H761" i="22"/>
  <c r="L761" i="22" s="1"/>
  <c r="O761" i="22" s="1"/>
  <c r="H756" i="22"/>
  <c r="L756" i="22" s="1"/>
  <c r="O756" i="22" s="1"/>
  <c r="H757" i="22"/>
  <c r="L757" i="22"/>
  <c r="O757" i="22" s="1"/>
  <c r="H758" i="22"/>
  <c r="L758" i="22" s="1"/>
  <c r="O758" i="22" s="1"/>
  <c r="H759" i="22"/>
  <c r="L759" i="22" s="1"/>
  <c r="O759" i="22" s="1"/>
  <c r="H763" i="22"/>
  <c r="L763" i="22"/>
  <c r="O763" i="22" s="1"/>
  <c r="H764" i="22"/>
  <c r="L764" i="22" s="1"/>
  <c r="O764" i="22" s="1"/>
  <c r="H765" i="22"/>
  <c r="L765" i="22"/>
  <c r="O765" i="22" s="1"/>
  <c r="H766" i="22"/>
  <c r="L766" i="22" s="1"/>
  <c r="O766" i="22" s="1"/>
  <c r="H767" i="22"/>
  <c r="L767" i="22"/>
  <c r="O767" i="22" s="1"/>
  <c r="H768" i="22"/>
  <c r="L768" i="22" s="1"/>
  <c r="O768" i="22" s="1"/>
  <c r="P94" i="22"/>
  <c r="V94" i="22"/>
  <c r="P96" i="22"/>
  <c r="V96" i="22"/>
  <c r="P97" i="22"/>
  <c r="V97" i="22" s="1"/>
  <c r="P100" i="22"/>
  <c r="V100" i="22" s="1"/>
  <c r="P105" i="22"/>
  <c r="V105" i="22" s="1"/>
  <c r="P112" i="22"/>
  <c r="V112" i="22"/>
  <c r="P118" i="22"/>
  <c r="V118" i="22" s="1"/>
  <c r="P119" i="22"/>
  <c r="V119" i="22"/>
  <c r="P121" i="22"/>
  <c r="V121" i="22" s="1"/>
  <c r="P122" i="22"/>
  <c r="V122" i="22"/>
  <c r="P123" i="22"/>
  <c r="V123" i="22" s="1"/>
  <c r="P124" i="22"/>
  <c r="V124" i="22"/>
  <c r="P128" i="22"/>
  <c r="V128" i="22" s="1"/>
  <c r="P134" i="22"/>
  <c r="V134" i="22"/>
  <c r="P135" i="22"/>
  <c r="V135" i="22"/>
  <c r="P136" i="22"/>
  <c r="V136" i="22"/>
  <c r="P137" i="22"/>
  <c r="V137" i="22"/>
  <c r="P138" i="22"/>
  <c r="V138" i="22"/>
  <c r="P139" i="22"/>
  <c r="V139" i="22"/>
  <c r="P140" i="22"/>
  <c r="V140" i="22"/>
  <c r="P141" i="22"/>
  <c r="V141" i="22" s="1"/>
  <c r="P142" i="22"/>
  <c r="V142" i="22"/>
  <c r="P143" i="22"/>
  <c r="V143" i="22" s="1"/>
  <c r="P144" i="22"/>
  <c r="V144" i="22"/>
  <c r="P145" i="22"/>
  <c r="V145" i="22" s="1"/>
  <c r="P146" i="22"/>
  <c r="V146" i="22"/>
  <c r="P147" i="22"/>
  <c r="V147" i="22" s="1"/>
  <c r="P148" i="22"/>
  <c r="V148" i="22"/>
  <c r="P149" i="22"/>
  <c r="V149" i="22" s="1"/>
  <c r="P150" i="22"/>
  <c r="V150" i="22"/>
  <c r="P151" i="22"/>
  <c r="V151" i="22" s="1"/>
  <c r="P152" i="22"/>
  <c r="V152" i="22"/>
  <c r="P153" i="22"/>
  <c r="V153" i="22" s="1"/>
  <c r="P156" i="22"/>
  <c r="V156" i="22"/>
  <c r="P158" i="22"/>
  <c r="V158" i="22"/>
  <c r="P160" i="22"/>
  <c r="V160" i="22"/>
  <c r="P164" i="22"/>
  <c r="V164" i="22"/>
  <c r="P169" i="22"/>
  <c r="V169" i="22"/>
  <c r="P170" i="22"/>
  <c r="V170" i="22" s="1"/>
  <c r="V176" i="22" s="1"/>
  <c r="V9" i="22" s="1"/>
  <c r="P171" i="22"/>
  <c r="V171" i="22"/>
  <c r="P172" i="22"/>
  <c r="V172" i="22" s="1"/>
  <c r="P173" i="22"/>
  <c r="V173" i="22"/>
  <c r="P174" i="22"/>
  <c r="V174" i="22" s="1"/>
  <c r="P175" i="22"/>
  <c r="V175" i="22"/>
  <c r="P186" i="22"/>
  <c r="V186" i="22" s="1"/>
  <c r="P188" i="22"/>
  <c r="V188" i="22" s="1"/>
  <c r="P191" i="22"/>
  <c r="V191" i="22" s="1"/>
  <c r="P193" i="22"/>
  <c r="V193" i="22" s="1"/>
  <c r="P195" i="22"/>
  <c r="V195" i="22"/>
  <c r="P197" i="22"/>
  <c r="V197" i="22"/>
  <c r="P198" i="22"/>
  <c r="V198" i="22" s="1"/>
  <c r="P199" i="22"/>
  <c r="U199" i="22" s="1"/>
  <c r="V199" i="22"/>
  <c r="P201" i="22"/>
  <c r="V201" i="22" s="1"/>
  <c r="P208" i="22"/>
  <c r="V208" i="22"/>
  <c r="P211" i="22"/>
  <c r="V211" i="22" s="1"/>
  <c r="P214" i="22"/>
  <c r="V214" i="22" s="1"/>
  <c r="P215" i="22"/>
  <c r="V215" i="22" s="1"/>
  <c r="P216" i="22"/>
  <c r="V216" i="22" s="1"/>
  <c r="P217" i="22"/>
  <c r="V217" i="22" s="1"/>
  <c r="P222" i="22"/>
  <c r="V222" i="22" s="1"/>
  <c r="P223" i="22"/>
  <c r="V223" i="22" s="1"/>
  <c r="P226" i="22"/>
  <c r="V226" i="22" s="1"/>
  <c r="P227" i="22"/>
  <c r="V227" i="22" s="1"/>
  <c r="P228" i="22"/>
  <c r="V228" i="22" s="1"/>
  <c r="P229" i="22"/>
  <c r="V229" i="22" s="1"/>
  <c r="P231" i="22"/>
  <c r="V231" i="22" s="1"/>
  <c r="P233" i="22"/>
  <c r="V233" i="22" s="1"/>
  <c r="P238" i="22"/>
  <c r="V238" i="22" s="1"/>
  <c r="P240" i="22"/>
  <c r="V240" i="22" s="1"/>
  <c r="P242" i="22"/>
  <c r="V242" i="22" s="1"/>
  <c r="P244" i="22"/>
  <c r="V244" i="22" s="1"/>
  <c r="P246" i="22"/>
  <c r="V246" i="22" s="1"/>
  <c r="P247" i="22"/>
  <c r="V247" i="22" s="1"/>
  <c r="P248" i="22"/>
  <c r="V248" i="22" s="1"/>
  <c r="P249" i="22"/>
  <c r="V249" i="22" s="1"/>
  <c r="P250" i="22"/>
  <c r="V250" i="22" s="1"/>
  <c r="P252" i="22"/>
  <c r="V252" i="22" s="1"/>
  <c r="P257" i="22"/>
  <c r="V257" i="22" s="1"/>
  <c r="P258" i="22"/>
  <c r="V258" i="22" s="1"/>
  <c r="P261" i="22"/>
  <c r="V261" i="22" s="1"/>
  <c r="P262" i="22"/>
  <c r="V262" i="22" s="1"/>
  <c r="P263" i="22"/>
  <c r="V263" i="22" s="1"/>
  <c r="P264" i="22"/>
  <c r="V264" i="22" s="1"/>
  <c r="P265" i="22"/>
  <c r="V265" i="22" s="1"/>
  <c r="P266" i="22"/>
  <c r="V266" i="22" s="1"/>
  <c r="P267" i="22"/>
  <c r="V267" i="22" s="1"/>
  <c r="P268" i="22"/>
  <c r="V268" i="22" s="1"/>
  <c r="P269" i="22"/>
  <c r="V269" i="22" s="1"/>
  <c r="P270" i="22"/>
  <c r="V270" i="22" s="1"/>
  <c r="P271" i="22"/>
  <c r="V271" i="22" s="1"/>
  <c r="P272" i="22"/>
  <c r="V272" i="22" s="1"/>
  <c r="P273" i="22"/>
  <c r="V273" i="22" s="1"/>
  <c r="P274" i="22"/>
  <c r="V274" i="22" s="1"/>
  <c r="P275" i="22"/>
  <c r="V275" i="22" s="1"/>
  <c r="P276" i="22"/>
  <c r="V276" i="22" s="1"/>
  <c r="P277" i="22"/>
  <c r="V277" i="22" s="1"/>
  <c r="P278" i="22"/>
  <c r="V278" i="22" s="1"/>
  <c r="P284" i="22"/>
  <c r="V284" i="22" s="1"/>
  <c r="V294" i="22" s="1"/>
  <c r="V17" i="22" s="1"/>
  <c r="P285" i="22"/>
  <c r="V285" i="22" s="1"/>
  <c r="P286" i="22"/>
  <c r="V286" i="22" s="1"/>
  <c r="P287" i="22"/>
  <c r="V287" i="22" s="1"/>
  <c r="P288" i="22"/>
  <c r="V288" i="22" s="1"/>
  <c r="P289" i="22"/>
  <c r="V289" i="22" s="1"/>
  <c r="P290" i="22"/>
  <c r="V290" i="22" s="1"/>
  <c r="P291" i="22"/>
  <c r="V291" i="22" s="1"/>
  <c r="P292" i="22"/>
  <c r="V292" i="22" s="1"/>
  <c r="P293" i="22"/>
  <c r="V293" i="22" s="1"/>
  <c r="P297" i="22"/>
  <c r="V297" i="22"/>
  <c r="P298" i="22"/>
  <c r="V298" i="22"/>
  <c r="P299" i="22"/>
  <c r="V299" i="22"/>
  <c r="P300" i="22"/>
  <c r="V300" i="22"/>
  <c r="P301" i="22"/>
  <c r="V301" i="22"/>
  <c r="P302" i="22"/>
  <c r="V302" i="22"/>
  <c r="P303" i="22"/>
  <c r="V303" i="22"/>
  <c r="P307" i="22"/>
  <c r="V307" i="22"/>
  <c r="P308" i="22"/>
  <c r="V308" i="22"/>
  <c r="P309" i="22"/>
  <c r="V309" i="22"/>
  <c r="P311" i="22"/>
  <c r="V311" i="22"/>
  <c r="P319" i="22"/>
  <c r="V319" i="22"/>
  <c r="P321" i="22"/>
  <c r="V321" i="22"/>
  <c r="P323" i="22"/>
  <c r="V323" i="22"/>
  <c r="P324" i="22"/>
  <c r="V324" i="22"/>
  <c r="P325" i="22"/>
  <c r="V325" i="22"/>
  <c r="P335" i="22"/>
  <c r="V335" i="22" s="1"/>
  <c r="P336" i="22"/>
  <c r="V336" i="22" s="1"/>
  <c r="P337" i="22"/>
  <c r="V337" i="22" s="1"/>
  <c r="P338" i="22"/>
  <c r="V338" i="22" s="1"/>
  <c r="P339" i="22"/>
  <c r="V339" i="22" s="1"/>
  <c r="P340" i="22"/>
  <c r="V340" i="22" s="1"/>
  <c r="P342" i="22"/>
  <c r="P343" i="22"/>
  <c r="V343" i="22"/>
  <c r="P344" i="22"/>
  <c r="V344" i="22"/>
  <c r="P361" i="22"/>
  <c r="V361" i="22" s="1"/>
  <c r="P363" i="22"/>
  <c r="V363" i="22" s="1"/>
  <c r="P364" i="22"/>
  <c r="V364" i="22" s="1"/>
  <c r="P365" i="22"/>
  <c r="V365" i="22" s="1"/>
  <c r="P366" i="22"/>
  <c r="V366" i="22" s="1"/>
  <c r="P367" i="22"/>
  <c r="V367" i="22" s="1"/>
  <c r="P368" i="22"/>
  <c r="V368" i="22" s="1"/>
  <c r="P369" i="22"/>
  <c r="V369" i="22" s="1"/>
  <c r="P370" i="22"/>
  <c r="V370" i="22" s="1"/>
  <c r="P376" i="22"/>
  <c r="V376" i="22" s="1"/>
  <c r="P380" i="22"/>
  <c r="V380" i="22"/>
  <c r="P383" i="22"/>
  <c r="V383" i="22"/>
  <c r="P385" i="22"/>
  <c r="V385" i="22"/>
  <c r="P388" i="22"/>
  <c r="V388" i="22"/>
  <c r="P389" i="22"/>
  <c r="V389" i="22"/>
  <c r="P390" i="22"/>
  <c r="V390" i="22"/>
  <c r="P398" i="22"/>
  <c r="V398" i="22"/>
  <c r="P399" i="22"/>
  <c r="V399" i="22"/>
  <c r="P401" i="22"/>
  <c r="V401" i="22"/>
  <c r="P402" i="22"/>
  <c r="V402" i="22"/>
  <c r="P403" i="22"/>
  <c r="V403" i="22"/>
  <c r="P404" i="22"/>
  <c r="V404" i="22"/>
  <c r="P405" i="22"/>
  <c r="V405" i="22"/>
  <c r="P406" i="22"/>
  <c r="V406" i="22"/>
  <c r="P407" i="22"/>
  <c r="V407" i="22"/>
  <c r="P408" i="22"/>
  <c r="V408" i="22"/>
  <c r="P409" i="22"/>
  <c r="V409" i="22"/>
  <c r="P413" i="22"/>
  <c r="P415" i="22"/>
  <c r="V415" i="22" s="1"/>
  <c r="P416" i="22"/>
  <c r="V416" i="22" s="1"/>
  <c r="P419" i="22"/>
  <c r="V419" i="22" s="1"/>
  <c r="P421" i="22"/>
  <c r="V421" i="22" s="1"/>
  <c r="P428" i="22"/>
  <c r="V428" i="22" s="1"/>
  <c r="P429" i="22"/>
  <c r="V429" i="22" s="1"/>
  <c r="P430" i="22"/>
  <c r="V430" i="22" s="1"/>
  <c r="P432" i="22"/>
  <c r="V432" i="22" s="1"/>
  <c r="P433" i="22"/>
  <c r="V433" i="22" s="1"/>
  <c r="P434" i="22"/>
  <c r="V434" i="22" s="1"/>
  <c r="P445" i="22"/>
  <c r="V445" i="22" s="1"/>
  <c r="P451" i="22"/>
  <c r="V451" i="22"/>
  <c r="P452" i="22"/>
  <c r="V452" i="22" s="1"/>
  <c r="P453" i="22"/>
  <c r="V453" i="22" s="1"/>
  <c r="P454" i="22"/>
  <c r="V454" i="22" s="1"/>
  <c r="P455" i="22"/>
  <c r="V455" i="22" s="1"/>
  <c r="P457" i="22"/>
  <c r="V457" i="22" s="1"/>
  <c r="P459" i="22"/>
  <c r="V459" i="22" s="1"/>
  <c r="P460" i="22"/>
  <c r="V460" i="22" s="1"/>
  <c r="P461" i="22"/>
  <c r="V461" i="22" s="1"/>
  <c r="P462" i="22"/>
  <c r="V462" i="22" s="1"/>
  <c r="P463" i="22"/>
  <c r="V463" i="22" s="1"/>
  <c r="P464" i="22"/>
  <c r="P468" i="22"/>
  <c r="V468" i="22"/>
  <c r="P469" i="22"/>
  <c r="V469" i="22"/>
  <c r="P471" i="22"/>
  <c r="V471" i="22"/>
  <c r="P474" i="22"/>
  <c r="V474" i="22"/>
  <c r="P479" i="22"/>
  <c r="V479" i="22" s="1"/>
  <c r="P481" i="22"/>
  <c r="V481" i="22" s="1"/>
  <c r="P484" i="22"/>
  <c r="V484" i="22" s="1"/>
  <c r="P486" i="22"/>
  <c r="P526" i="22"/>
  <c r="V526" i="22"/>
  <c r="V529" i="22" s="1"/>
  <c r="V32" i="22" s="1"/>
  <c r="P621" i="22"/>
  <c r="V621" i="22" s="1"/>
  <c r="P625" i="22"/>
  <c r="V625" i="22" s="1"/>
  <c r="P627" i="22"/>
  <c r="V627" i="22" s="1"/>
  <c r="P629" i="22"/>
  <c r="V629" i="22" s="1"/>
  <c r="P631" i="22"/>
  <c r="V631" i="22" s="1"/>
  <c r="P633" i="22"/>
  <c r="V633" i="22" s="1"/>
  <c r="P634" i="22"/>
  <c r="V634" i="22" s="1"/>
  <c r="P635" i="22"/>
  <c r="V635" i="22" s="1"/>
  <c r="P636" i="22"/>
  <c r="V636" i="22" s="1"/>
  <c r="P638" i="22"/>
  <c r="V638" i="22" s="1"/>
  <c r="P639" i="22"/>
  <c r="V639" i="22" s="1"/>
  <c r="P640" i="22"/>
  <c r="V640" i="22" s="1"/>
  <c r="P646" i="22"/>
  <c r="V646" i="22" s="1"/>
  <c r="P649" i="22"/>
  <c r="V649" i="22" s="1"/>
  <c r="P659" i="22"/>
  <c r="V659" i="22"/>
  <c r="P661" i="22"/>
  <c r="V661" i="22"/>
  <c r="P663" i="22"/>
  <c r="V663" i="22"/>
  <c r="P670" i="22"/>
  <c r="V670" i="22" s="1"/>
  <c r="P672" i="22"/>
  <c r="V672" i="22" s="1"/>
  <c r="P674" i="22"/>
  <c r="V674" i="22" s="1"/>
  <c r="P677" i="22"/>
  <c r="V677" i="22" s="1"/>
  <c r="P678" i="22"/>
  <c r="V678" i="22" s="1"/>
  <c r="P680" i="22"/>
  <c r="V680" i="22" s="1"/>
  <c r="P682" i="22"/>
  <c r="V682" i="22" s="1"/>
  <c r="P683" i="22"/>
  <c r="V683" i="22" s="1"/>
  <c r="P684" i="22"/>
  <c r="V684" i="22" s="1"/>
  <c r="P685" i="22"/>
  <c r="V685" i="22" s="1"/>
  <c r="P686" i="22"/>
  <c r="V686" i="22" s="1"/>
  <c r="P696" i="22"/>
  <c r="V696" i="22" s="1"/>
  <c r="P699" i="22"/>
  <c r="V699" i="22" s="1"/>
  <c r="P700" i="22"/>
  <c r="V700" i="22" s="1"/>
  <c r="P711" i="22"/>
  <c r="V711" i="22" s="1"/>
  <c r="P712" i="22"/>
  <c r="V712" i="22" s="1"/>
  <c r="P713" i="22"/>
  <c r="V713" i="22" s="1"/>
  <c r="P716" i="22"/>
  <c r="V716" i="22" s="1"/>
  <c r="P718" i="22"/>
  <c r="V718" i="22" s="1"/>
  <c r="P719" i="22"/>
  <c r="V719" i="22" s="1"/>
  <c r="P720" i="22"/>
  <c r="V720" i="22" s="1"/>
  <c r="P721" i="22"/>
  <c r="V721" i="22" s="1"/>
  <c r="P725" i="22"/>
  <c r="V725" i="22" s="1"/>
  <c r="P726" i="22"/>
  <c r="V726" i="22" s="1"/>
  <c r="P727" i="22"/>
  <c r="V727" i="22" s="1"/>
  <c r="P728" i="22"/>
  <c r="V728" i="22" s="1"/>
  <c r="P731" i="22"/>
  <c r="V731" i="22" s="1"/>
  <c r="P733" i="22"/>
  <c r="V733" i="22" s="1"/>
  <c r="P737" i="22"/>
  <c r="V737" i="22" s="1"/>
  <c r="P751" i="22"/>
  <c r="V751" i="22"/>
  <c r="P532" i="22"/>
  <c r="V532" i="22" s="1"/>
  <c r="P534" i="22"/>
  <c r="V534" i="22" s="1"/>
  <c r="P536" i="22"/>
  <c r="V536" i="22" s="1"/>
  <c r="P537" i="22"/>
  <c r="V537" i="22" s="1"/>
  <c r="P539" i="22"/>
  <c r="V539" i="22" s="1"/>
  <c r="P540" i="22"/>
  <c r="V540" i="22" s="1"/>
  <c r="P542" i="22"/>
  <c r="V542" i="22" s="1"/>
  <c r="P544" i="22"/>
  <c r="V544" i="22" s="1"/>
  <c r="P545" i="22"/>
  <c r="V545" i="22" s="1"/>
  <c r="P547" i="22"/>
  <c r="V547" i="22" s="1"/>
  <c r="P551" i="22"/>
  <c r="V551" i="22"/>
  <c r="P554" i="22"/>
  <c r="V554" i="22" s="1"/>
  <c r="P555" i="22"/>
  <c r="V555" i="22"/>
  <c r="P557" i="22"/>
  <c r="V557" i="22"/>
  <c r="P558" i="22"/>
  <c r="V558" i="22" s="1"/>
  <c r="P559" i="22"/>
  <c r="V559" i="22"/>
  <c r="P561" i="22"/>
  <c r="V561" i="22"/>
  <c r="P565" i="22"/>
  <c r="V565" i="22" s="1"/>
  <c r="P566" i="22"/>
  <c r="V566" i="22" s="1"/>
  <c r="P567" i="22"/>
  <c r="V567" i="22" s="1"/>
  <c r="P568" i="22"/>
  <c r="V568" i="22" s="1"/>
  <c r="P569" i="22"/>
  <c r="V569" i="22" s="1"/>
  <c r="P570" i="22"/>
  <c r="V570" i="22" s="1"/>
  <c r="P572" i="22"/>
  <c r="V572" i="22" s="1"/>
  <c r="P573" i="22"/>
  <c r="V573" i="22" s="1"/>
  <c r="P574" i="22"/>
  <c r="V574" i="22" s="1"/>
  <c r="P578" i="22"/>
  <c r="V578" i="22"/>
  <c r="P579" i="22"/>
  <c r="V579" i="22" s="1"/>
  <c r="P581" i="22"/>
  <c r="V581" i="22" s="1"/>
  <c r="P582" i="22"/>
  <c r="V582" i="22"/>
  <c r="P583" i="22"/>
  <c r="V583" i="22" s="1"/>
  <c r="P585" i="22"/>
  <c r="V585" i="22" s="1"/>
  <c r="P586" i="22"/>
  <c r="V586" i="22"/>
  <c r="P587" i="22"/>
  <c r="V587" i="22" s="1"/>
  <c r="P589" i="22"/>
  <c r="V589" i="22" s="1"/>
  <c r="P590" i="22"/>
  <c r="V590" i="22"/>
  <c r="P591" i="22"/>
  <c r="V591" i="22" s="1"/>
  <c r="P593" i="22"/>
  <c r="V593" i="22" s="1"/>
  <c r="P594" i="22"/>
  <c r="V594" i="22"/>
  <c r="P595" i="22"/>
  <c r="V595" i="22" s="1"/>
  <c r="P597" i="22"/>
  <c r="V597" i="22" s="1"/>
  <c r="P598" i="22"/>
  <c r="V598" i="22"/>
  <c r="P599" i="22"/>
  <c r="V599" i="22" s="1"/>
  <c r="P601" i="22"/>
  <c r="V601" i="22" s="1"/>
  <c r="P605" i="22"/>
  <c r="V605" i="22" s="1"/>
  <c r="P607" i="22"/>
  <c r="V607" i="22" s="1"/>
  <c r="P608" i="22"/>
  <c r="V608" i="22" s="1"/>
  <c r="P609" i="22"/>
  <c r="V609" i="22" s="1"/>
  <c r="P610" i="22"/>
  <c r="V610" i="22" s="1"/>
  <c r="P611" i="22"/>
  <c r="V611" i="22" s="1"/>
  <c r="P612" i="22"/>
  <c r="V612" i="22" s="1"/>
  <c r="P613" i="22"/>
  <c r="V613" i="22" s="1"/>
  <c r="P615" i="22"/>
  <c r="V615" i="22" s="1"/>
  <c r="P616" i="22"/>
  <c r="V616" i="22" s="1"/>
  <c r="P617" i="22"/>
  <c r="V617" i="22" s="1"/>
  <c r="K781" i="22"/>
  <c r="M782" i="22"/>
  <c r="H780" i="22"/>
  <c r="T782" i="22"/>
  <c r="S782" i="22"/>
  <c r="R782" i="22"/>
  <c r="Q782" i="22"/>
  <c r="Q736" i="22"/>
  <c r="P736" i="22" s="1"/>
  <c r="U736" i="22" s="1"/>
  <c r="H781" i="22"/>
  <c r="Q785" i="22"/>
  <c r="H779" i="22"/>
  <c r="H784" i="22"/>
  <c r="G10" i="26"/>
  <c r="G11" i="26"/>
  <c r="G12" i="26"/>
  <c r="G13" i="26"/>
  <c r="B1" i="24"/>
  <c r="N192" i="24"/>
  <c r="S192" i="24"/>
  <c r="T192" i="24"/>
  <c r="N193" i="24"/>
  <c r="S193" i="24"/>
  <c r="T193" i="24"/>
  <c r="P69" i="22"/>
  <c r="P70" i="22"/>
  <c r="U70" i="22" s="1"/>
  <c r="P71" i="22"/>
  <c r="U71" i="22" s="1"/>
  <c r="P72" i="22"/>
  <c r="P75" i="22"/>
  <c r="P76" i="22"/>
  <c r="U76" i="22" s="1"/>
  <c r="P77" i="22"/>
  <c r="U77" i="22" s="1"/>
  <c r="P78" i="22"/>
  <c r="U78" i="22" s="1"/>
  <c r="P79" i="22"/>
  <c r="U79" i="22" s="1"/>
  <c r="P81" i="22"/>
  <c r="U81" i="22" s="1"/>
  <c r="P85" i="22"/>
  <c r="P86" i="22"/>
  <c r="U86" i="22"/>
  <c r="P87" i="22"/>
  <c r="P88" i="22"/>
  <c r="P92" i="22"/>
  <c r="U92" i="22"/>
  <c r="P93" i="22"/>
  <c r="P98" i="22"/>
  <c r="U98" i="22" s="1"/>
  <c r="P101" i="22"/>
  <c r="U101" i="22" s="1"/>
  <c r="P109" i="22"/>
  <c r="P110" i="22"/>
  <c r="U110" i="22" s="1"/>
  <c r="P111" i="22"/>
  <c r="U111" i="22" s="1"/>
  <c r="U119" i="22"/>
  <c r="H120" i="22"/>
  <c r="L120" i="22"/>
  <c r="O120" i="22" s="1"/>
  <c r="P125" i="22"/>
  <c r="U125" i="22"/>
  <c r="P126" i="22"/>
  <c r="U126" i="22" s="1"/>
  <c r="P127" i="22"/>
  <c r="P129" i="22"/>
  <c r="U129" i="22" s="1"/>
  <c r="U135" i="22"/>
  <c r="U141" i="22"/>
  <c r="U147" i="22"/>
  <c r="H154" i="22"/>
  <c r="L154" i="22" s="1"/>
  <c r="H155" i="22"/>
  <c r="L155" i="22" s="1"/>
  <c r="P163" i="22"/>
  <c r="U163" i="22"/>
  <c r="P165" i="22"/>
  <c r="U165" i="22" s="1"/>
  <c r="U195" i="22"/>
  <c r="U197" i="22"/>
  <c r="P203" i="22"/>
  <c r="U203" i="22" s="1"/>
  <c r="P204" i="22"/>
  <c r="P232" i="22"/>
  <c r="U232" i="22" s="1"/>
  <c r="U240" i="22"/>
  <c r="P253" i="22"/>
  <c r="U269" i="22"/>
  <c r="U272" i="22"/>
  <c r="P280" i="22"/>
  <c r="U291" i="22"/>
  <c r="U308" i="22"/>
  <c r="P328" i="22"/>
  <c r="U328" i="22" s="1"/>
  <c r="P346" i="22"/>
  <c r="U346" i="22" s="1"/>
  <c r="U406" i="22"/>
  <c r="H422" i="22"/>
  <c r="L422" i="22" s="1"/>
  <c r="H424" i="22"/>
  <c r="L424" i="22" s="1"/>
  <c r="O424" i="22" s="1"/>
  <c r="U434" i="22"/>
  <c r="P437" i="22"/>
  <c r="U437" i="22" s="1"/>
  <c r="P440" i="22"/>
  <c r="U440" i="22" s="1"/>
  <c r="P441" i="22"/>
  <c r="U441" i="22" s="1"/>
  <c r="P475" i="22"/>
  <c r="P492" i="22"/>
  <c r="U492" i="22" s="1"/>
  <c r="L506" i="22"/>
  <c r="O506" i="22" s="1"/>
  <c r="H507" i="22"/>
  <c r="L507" i="22"/>
  <c r="O507" i="22" s="1"/>
  <c r="L511" i="22"/>
  <c r="O511" i="22" s="1"/>
  <c r="P517" i="22"/>
  <c r="U517" i="22"/>
  <c r="P519" i="22"/>
  <c r="P521" i="22"/>
  <c r="P527" i="22"/>
  <c r="P528" i="22"/>
  <c r="P651" i="22"/>
  <c r="U651" i="22" s="1"/>
  <c r="P652" i="22"/>
  <c r="U670" i="22"/>
  <c r="U672" i="22"/>
  <c r="P689" i="22"/>
  <c r="H693" i="22"/>
  <c r="L693" i="22" s="1"/>
  <c r="O693" i="22" s="1"/>
  <c r="H694" i="22"/>
  <c r="L694" i="22" s="1"/>
  <c r="O694" i="22" s="1"/>
  <c r="H695" i="22"/>
  <c r="H706" i="22"/>
  <c r="L706" i="22" s="1"/>
  <c r="H707" i="22"/>
  <c r="L707" i="22"/>
  <c r="O707" i="22" s="1"/>
  <c r="P724" i="22"/>
  <c r="U724" i="22"/>
  <c r="P729" i="22"/>
  <c r="U729" i="22" s="1"/>
  <c r="P732" i="22"/>
  <c r="Q740" i="22"/>
  <c r="Q53" i="22" s="1"/>
  <c r="P738" i="22"/>
  <c r="P749" i="22"/>
  <c r="P750" i="22"/>
  <c r="P757" i="22"/>
  <c r="U757" i="22" s="1"/>
  <c r="P764" i="22"/>
  <c r="U764" i="22" s="1"/>
  <c r="H772" i="22"/>
  <c r="L772" i="22" s="1"/>
  <c r="H773" i="22"/>
  <c r="L773" i="22" s="1"/>
  <c r="H774" i="22"/>
  <c r="L774" i="22" s="1"/>
  <c r="U589" i="22"/>
  <c r="Q20" i="23"/>
  <c r="Q625" i="23"/>
  <c r="Q9" i="23"/>
  <c r="Q10" i="23"/>
  <c r="Q11" i="23"/>
  <c r="Q12" i="23"/>
  <c r="Q13" i="23"/>
  <c r="Q14" i="23"/>
  <c r="Q15" i="23"/>
  <c r="Q16" i="23"/>
  <c r="Q17" i="23"/>
  <c r="Q18" i="23"/>
  <c r="Q19" i="23"/>
  <c r="Q21" i="23"/>
  <c r="Q22" i="23"/>
  <c r="Q23" i="23"/>
  <c r="Q24" i="23"/>
  <c r="Q25" i="23"/>
  <c r="Q26" i="23"/>
  <c r="Q27" i="23"/>
  <c r="Q28" i="23"/>
  <c r="Q29" i="23"/>
  <c r="Q30" i="23"/>
  <c r="Q31" i="23"/>
  <c r="Q32" i="23"/>
  <c r="Q33" i="23"/>
  <c r="Q34" i="23"/>
  <c r="Q35" i="23"/>
  <c r="Q36" i="23"/>
  <c r="Q37" i="23"/>
  <c r="Q38" i="23"/>
  <c r="Q39" i="23"/>
  <c r="Q40" i="23"/>
  <c r="Q41" i="23"/>
  <c r="Q42" i="23"/>
  <c r="Q43" i="23"/>
  <c r="Q44" i="23"/>
  <c r="Q45" i="23"/>
  <c r="Q46" i="23"/>
  <c r="Q47" i="23"/>
  <c r="Q48" i="23"/>
  <c r="Q49" i="23"/>
  <c r="Q50" i="23"/>
  <c r="Q51" i="23"/>
  <c r="Q52" i="23"/>
  <c r="Q53" i="23"/>
  <c r="Q54" i="23"/>
  <c r="Q55" i="23"/>
  <c r="Q56" i="23"/>
  <c r="Q57" i="23"/>
  <c r="Q58" i="23"/>
  <c r="Q59" i="23"/>
  <c r="Q60" i="23"/>
  <c r="Q61" i="23"/>
  <c r="Q62" i="23"/>
  <c r="Q63" i="23"/>
  <c r="Q64" i="23"/>
  <c r="Q65" i="23"/>
  <c r="Q66" i="23"/>
  <c r="Q67" i="23"/>
  <c r="Q68" i="23"/>
  <c r="Q69" i="23"/>
  <c r="Q70" i="23"/>
  <c r="Q71" i="23"/>
  <c r="Q72" i="23"/>
  <c r="Q73" i="23"/>
  <c r="Q74" i="23"/>
  <c r="Q75" i="23"/>
  <c r="Q76" i="23"/>
  <c r="Q77" i="23"/>
  <c r="Q78" i="23"/>
  <c r="Q79" i="23"/>
  <c r="Q80" i="23"/>
  <c r="Q81" i="23"/>
  <c r="Q82" i="23"/>
  <c r="Q83" i="23"/>
  <c r="Q84" i="23"/>
  <c r="Q85" i="23"/>
  <c r="Q86" i="23"/>
  <c r="Q87" i="23"/>
  <c r="Q88" i="23"/>
  <c r="Q89" i="23"/>
  <c r="Q90" i="23"/>
  <c r="Q91" i="23"/>
  <c r="Q92" i="23"/>
  <c r="Q93" i="23"/>
  <c r="Q94" i="23"/>
  <c r="Q95" i="23"/>
  <c r="Q96" i="23"/>
  <c r="Q97" i="23"/>
  <c r="Q98" i="23"/>
  <c r="Q99" i="23"/>
  <c r="Q100" i="23"/>
  <c r="Q101" i="23"/>
  <c r="Q102" i="23"/>
  <c r="Q103" i="23"/>
  <c r="Q104" i="23"/>
  <c r="Q105" i="23"/>
  <c r="Q106" i="23"/>
  <c r="Q107" i="23"/>
  <c r="Q108" i="23"/>
  <c r="Q109" i="23"/>
  <c r="Q110" i="23"/>
  <c r="Q111" i="23"/>
  <c r="Q112" i="23"/>
  <c r="Q115" i="23"/>
  <c r="Q116" i="23"/>
  <c r="Q117" i="23"/>
  <c r="Q118" i="23"/>
  <c r="Q119" i="23"/>
  <c r="Q120" i="23"/>
  <c r="Q121" i="23"/>
  <c r="Q122" i="23"/>
  <c r="Q123" i="23"/>
  <c r="Q124" i="23"/>
  <c r="Q125" i="23"/>
  <c r="Q126" i="23"/>
  <c r="Q127" i="23"/>
  <c r="Q128" i="23"/>
  <c r="Q129" i="23"/>
  <c r="Q130" i="23"/>
  <c r="Q131" i="23"/>
  <c r="Q132" i="23"/>
  <c r="Q133" i="23"/>
  <c r="Q134" i="23"/>
  <c r="Q135" i="23"/>
  <c r="Q136" i="23"/>
  <c r="Q137" i="23"/>
  <c r="Q138" i="23"/>
  <c r="Q139" i="23"/>
  <c r="Q140" i="23"/>
  <c r="Q141" i="23"/>
  <c r="Q142" i="23"/>
  <c r="Q143" i="23"/>
  <c r="Q144" i="23"/>
  <c r="Q145" i="23"/>
  <c r="Q146" i="23"/>
  <c r="Q147" i="23"/>
  <c r="Q148" i="23"/>
  <c r="Q149" i="23"/>
  <c r="Q150" i="23"/>
  <c r="Q151" i="23"/>
  <c r="Q152" i="23"/>
  <c r="Q153" i="23"/>
  <c r="Q154" i="23"/>
  <c r="Q155" i="23"/>
  <c r="Q156" i="23"/>
  <c r="Q157" i="23"/>
  <c r="Q158" i="23"/>
  <c r="Q159" i="23"/>
  <c r="Q160" i="23"/>
  <c r="Q161" i="23"/>
  <c r="Q162" i="23"/>
  <c r="Q163" i="23"/>
  <c r="Q164" i="23"/>
  <c r="Q165" i="23"/>
  <c r="Q166" i="23"/>
  <c r="Q167" i="23"/>
  <c r="Q168" i="23"/>
  <c r="Q169" i="23"/>
  <c r="Q170" i="23"/>
  <c r="Q171" i="23"/>
  <c r="Q172" i="23"/>
  <c r="Q173" i="23"/>
  <c r="Q174" i="23"/>
  <c r="Q175" i="23"/>
  <c r="Q176" i="23"/>
  <c r="Q177" i="23"/>
  <c r="Q178" i="23"/>
  <c r="Q179" i="23"/>
  <c r="Q180" i="23"/>
  <c r="Q181" i="23"/>
  <c r="Q182" i="23"/>
  <c r="Q183" i="23"/>
  <c r="Q184" i="23"/>
  <c r="Q185" i="23"/>
  <c r="Q186" i="23"/>
  <c r="Q187" i="23"/>
  <c r="Q188" i="23"/>
  <c r="Q189" i="23"/>
  <c r="Q190" i="23"/>
  <c r="Q191" i="23"/>
  <c r="Q192" i="23"/>
  <c r="Q193" i="23"/>
  <c r="Q194" i="23"/>
  <c r="Q195" i="23"/>
  <c r="Q196" i="23"/>
  <c r="Q197" i="23"/>
  <c r="Q198" i="23"/>
  <c r="Q199" i="23"/>
  <c r="Q200" i="23"/>
  <c r="Q201" i="23"/>
  <c r="Q202" i="23"/>
  <c r="Q203" i="23"/>
  <c r="Q204" i="23"/>
  <c r="Q205" i="23"/>
  <c r="Q206" i="23"/>
  <c r="Q207" i="23"/>
  <c r="Q208" i="23"/>
  <c r="Q209" i="23"/>
  <c r="Q210" i="23"/>
  <c r="Q211" i="23"/>
  <c r="Q212" i="23"/>
  <c r="Q213" i="23"/>
  <c r="Q214" i="23"/>
  <c r="Q215" i="23"/>
  <c r="Q216" i="23"/>
  <c r="Q217" i="23"/>
  <c r="Q218" i="23"/>
  <c r="Q219" i="23"/>
  <c r="Q220" i="23"/>
  <c r="Q221" i="23"/>
  <c r="Q222" i="23"/>
  <c r="Q223" i="23"/>
  <c r="Q224" i="23"/>
  <c r="Q225" i="23"/>
  <c r="Q226" i="23"/>
  <c r="Q227" i="23"/>
  <c r="Q228" i="23"/>
  <c r="Q229" i="23"/>
  <c r="Q230" i="23"/>
  <c r="Q231" i="23"/>
  <c r="Q232" i="23"/>
  <c r="Q233" i="23"/>
  <c r="Q234" i="23"/>
  <c r="Q235" i="23"/>
  <c r="Q236" i="23"/>
  <c r="Q237" i="23"/>
  <c r="Q238" i="23"/>
  <c r="Q239" i="23"/>
  <c r="Q240" i="23"/>
  <c r="Q241" i="23"/>
  <c r="Q242" i="23"/>
  <c r="Q243" i="23"/>
  <c r="Q244" i="23"/>
  <c r="Q245" i="23"/>
  <c r="Q246" i="23"/>
  <c r="Q247" i="23"/>
  <c r="Q248" i="23"/>
  <c r="Q249" i="23"/>
  <c r="Q250" i="23"/>
  <c r="Q251" i="23"/>
  <c r="Q252" i="23"/>
  <c r="Q253" i="23"/>
  <c r="Q254" i="23"/>
  <c r="Q255" i="23"/>
  <c r="Q256" i="23"/>
  <c r="Q257" i="23"/>
  <c r="Q258" i="23"/>
  <c r="Q259" i="23"/>
  <c r="Q260" i="23"/>
  <c r="Q261" i="23"/>
  <c r="Q262" i="23"/>
  <c r="Q263" i="23"/>
  <c r="Q264" i="23"/>
  <c r="Q265" i="23"/>
  <c r="Q266" i="23"/>
  <c r="Q267" i="23"/>
  <c r="Q268" i="23"/>
  <c r="Q269" i="23"/>
  <c r="Q270" i="23"/>
  <c r="Q271" i="23"/>
  <c r="Q272" i="23"/>
  <c r="Q273" i="23"/>
  <c r="Q274" i="23"/>
  <c r="Q275" i="23"/>
  <c r="Q276" i="23"/>
  <c r="Q277" i="23"/>
  <c r="Q278" i="23"/>
  <c r="Q279" i="23"/>
  <c r="Q280" i="23"/>
  <c r="Q281" i="23"/>
  <c r="Q282" i="23"/>
  <c r="Q283" i="23"/>
  <c r="Q284" i="23"/>
  <c r="Q285" i="23"/>
  <c r="Q286" i="23"/>
  <c r="Q287" i="23"/>
  <c r="Q288" i="23"/>
  <c r="Q289" i="23"/>
  <c r="Q290" i="23"/>
  <c r="Q291" i="23"/>
  <c r="Q292" i="23"/>
  <c r="Q293" i="23"/>
  <c r="Q294" i="23"/>
  <c r="Q295" i="23"/>
  <c r="Q296" i="23"/>
  <c r="Q297" i="23"/>
  <c r="Q298" i="23"/>
  <c r="Q299" i="23"/>
  <c r="Q300" i="23"/>
  <c r="Q301" i="23"/>
  <c r="Q302" i="23"/>
  <c r="Q303" i="23"/>
  <c r="Q304" i="23"/>
  <c r="Q305" i="23"/>
  <c r="Q306" i="23"/>
  <c r="Q307" i="23"/>
  <c r="Q308" i="23"/>
  <c r="Q309" i="23"/>
  <c r="Q310" i="23"/>
  <c r="Q311" i="23"/>
  <c r="Q312" i="23"/>
  <c r="Q313" i="23"/>
  <c r="Q314" i="23"/>
  <c r="Q315" i="23"/>
  <c r="Q316" i="23"/>
  <c r="Q317" i="23"/>
  <c r="Q318" i="23"/>
  <c r="Q319" i="23"/>
  <c r="Q320" i="23"/>
  <c r="Q321" i="23"/>
  <c r="Q322" i="23"/>
  <c r="Q323" i="23"/>
  <c r="Q324" i="23"/>
  <c r="Q325" i="23"/>
  <c r="Q326" i="23"/>
  <c r="Q327" i="23"/>
  <c r="Q328" i="23"/>
  <c r="Q329" i="23"/>
  <c r="Q330" i="23"/>
  <c r="Q331" i="23"/>
  <c r="Q332" i="23"/>
  <c r="Q333" i="23"/>
  <c r="Q334" i="23"/>
  <c r="Q335" i="23"/>
  <c r="Q336" i="23"/>
  <c r="Q337" i="23"/>
  <c r="Q338" i="23"/>
  <c r="Q339" i="23"/>
  <c r="Q340" i="23"/>
  <c r="Q341" i="23"/>
  <c r="Q342" i="23"/>
  <c r="Q343" i="23"/>
  <c r="Q344" i="23"/>
  <c r="Q345" i="23"/>
  <c r="Q346" i="23"/>
  <c r="Q347" i="23"/>
  <c r="Q348" i="23"/>
  <c r="Q349" i="23"/>
  <c r="Q350" i="23"/>
  <c r="Q351" i="23"/>
  <c r="Q352" i="23"/>
  <c r="Q353" i="23"/>
  <c r="Q354" i="23"/>
  <c r="Q355" i="23"/>
  <c r="Q356" i="23"/>
  <c r="Q357" i="23"/>
  <c r="Q358" i="23"/>
  <c r="Q359" i="23"/>
  <c r="Q360" i="23"/>
  <c r="Q361" i="23"/>
  <c r="Q362" i="23"/>
  <c r="Q363" i="23"/>
  <c r="Q364" i="23"/>
  <c r="Q365" i="23"/>
  <c r="Q366" i="23"/>
  <c r="Q367" i="23"/>
  <c r="Q368" i="23"/>
  <c r="Q369" i="23"/>
  <c r="Q370" i="23"/>
  <c r="Q371" i="23"/>
  <c r="Q372" i="23"/>
  <c r="Q373" i="23"/>
  <c r="Q374" i="23"/>
  <c r="Q375" i="23"/>
  <c r="Q376" i="23"/>
  <c r="Q377" i="23"/>
  <c r="Q378" i="23"/>
  <c r="Q379" i="23"/>
  <c r="Q380" i="23"/>
  <c r="Q381" i="23"/>
  <c r="Q382" i="23"/>
  <c r="Q383" i="23"/>
  <c r="Q384" i="23"/>
  <c r="Q385" i="23"/>
  <c r="Q386" i="23"/>
  <c r="Q387" i="23"/>
  <c r="Q388" i="23"/>
  <c r="Q389" i="23"/>
  <c r="Q390" i="23"/>
  <c r="Q391" i="23"/>
  <c r="Q392" i="23"/>
  <c r="Q393" i="23"/>
  <c r="Q394" i="23"/>
  <c r="Q395" i="23"/>
  <c r="Q396" i="23"/>
  <c r="Q397" i="23"/>
  <c r="Q398" i="23"/>
  <c r="Q399" i="23"/>
  <c r="Q400" i="23"/>
  <c r="Q401" i="23"/>
  <c r="Q402" i="23"/>
  <c r="Q403" i="23"/>
  <c r="Q404" i="23"/>
  <c r="Q405" i="23"/>
  <c r="Q406" i="23"/>
  <c r="Q407" i="23"/>
  <c r="Q408" i="23"/>
  <c r="Q409" i="23"/>
  <c r="Q410" i="23"/>
  <c r="Q411" i="23"/>
  <c r="Q412" i="23"/>
  <c r="Q413" i="23"/>
  <c r="Q414" i="23"/>
  <c r="Q415" i="23"/>
  <c r="Q416" i="23"/>
  <c r="Q417" i="23"/>
  <c r="Q418" i="23"/>
  <c r="Q419" i="23"/>
  <c r="Q420" i="23"/>
  <c r="Q421" i="23"/>
  <c r="Q422" i="23"/>
  <c r="Q423" i="23"/>
  <c r="Q424" i="23"/>
  <c r="Q425" i="23"/>
  <c r="Q426" i="23"/>
  <c r="Q427" i="23"/>
  <c r="Q428" i="23"/>
  <c r="Q429" i="23"/>
  <c r="Q430" i="23"/>
  <c r="Q431" i="23"/>
  <c r="Q432" i="23"/>
  <c r="Q433" i="23"/>
  <c r="Q434" i="23"/>
  <c r="Q435" i="23"/>
  <c r="Q436" i="23"/>
  <c r="Q437" i="23"/>
  <c r="Q438" i="23"/>
  <c r="Q439" i="23"/>
  <c r="Q440" i="23"/>
  <c r="Q441" i="23"/>
  <c r="Q442" i="23"/>
  <c r="Q443" i="23"/>
  <c r="Q444" i="23"/>
  <c r="Q445" i="23"/>
  <c r="Q446" i="23"/>
  <c r="Q447" i="23"/>
  <c r="Q448" i="23"/>
  <c r="Q449" i="23"/>
  <c r="Q450" i="23"/>
  <c r="Q451" i="23"/>
  <c r="Q452" i="23"/>
  <c r="Q453" i="23"/>
  <c r="Q454" i="23"/>
  <c r="Q455" i="23"/>
  <c r="Q456" i="23"/>
  <c r="Q457" i="23"/>
  <c r="Q458" i="23"/>
  <c r="Q459" i="23"/>
  <c r="Q460" i="23"/>
  <c r="Q461" i="23"/>
  <c r="Q462" i="23"/>
  <c r="Q463" i="23"/>
  <c r="Q464" i="23"/>
  <c r="Q465" i="23"/>
  <c r="Q466" i="23"/>
  <c r="Q467" i="23"/>
  <c r="Q468" i="23"/>
  <c r="Q469" i="23"/>
  <c r="Q470" i="23"/>
  <c r="Q471" i="23"/>
  <c r="Q472" i="23"/>
  <c r="Q473" i="23"/>
  <c r="Q474" i="23"/>
  <c r="Q475" i="23"/>
  <c r="Q476" i="23"/>
  <c r="Q477" i="23"/>
  <c r="Q478" i="23"/>
  <c r="Q479" i="23"/>
  <c r="Q480" i="23"/>
  <c r="Q481" i="23"/>
  <c r="Q482" i="23"/>
  <c r="Q483" i="23"/>
  <c r="Q484" i="23"/>
  <c r="Q485" i="23"/>
  <c r="Q486" i="23"/>
  <c r="Q487" i="23"/>
  <c r="Q488" i="23"/>
  <c r="Q489" i="23"/>
  <c r="Q490" i="23"/>
  <c r="Q491" i="23"/>
  <c r="Q492" i="23"/>
  <c r="Q493" i="23"/>
  <c r="Q494" i="23"/>
  <c r="Q495" i="23"/>
  <c r="Q496" i="23"/>
  <c r="Q497" i="23"/>
  <c r="Q498" i="23"/>
  <c r="Q499" i="23"/>
  <c r="Q500" i="23"/>
  <c r="Q501" i="23"/>
  <c r="Q502" i="23"/>
  <c r="Q503" i="23"/>
  <c r="Q504" i="23"/>
  <c r="Q505" i="23"/>
  <c r="Q506" i="23"/>
  <c r="Q507" i="23"/>
  <c r="Q508" i="23"/>
  <c r="Q509" i="23"/>
  <c r="Q510" i="23"/>
  <c r="Q511" i="23"/>
  <c r="Q512" i="23"/>
  <c r="Q513" i="23"/>
  <c r="Q514" i="23"/>
  <c r="Q515" i="23"/>
  <c r="Q516" i="23"/>
  <c r="Q517" i="23"/>
  <c r="Q518" i="23"/>
  <c r="Q519" i="23"/>
  <c r="Q520" i="23"/>
  <c r="Q521" i="23"/>
  <c r="Q522" i="23"/>
  <c r="Q523" i="23"/>
  <c r="Q524" i="23"/>
  <c r="Q525" i="23"/>
  <c r="Q526" i="23"/>
  <c r="Q527" i="23"/>
  <c r="Q528" i="23"/>
  <c r="Q529" i="23"/>
  <c r="Q530" i="23"/>
  <c r="Q531" i="23"/>
  <c r="Q532" i="23"/>
  <c r="Q533" i="23"/>
  <c r="Q534" i="23"/>
  <c r="Q535" i="23"/>
  <c r="Q536" i="23"/>
  <c r="Q537" i="23"/>
  <c r="Q538" i="23"/>
  <c r="Q539" i="23"/>
  <c r="Q540" i="23"/>
  <c r="Q541" i="23"/>
  <c r="Q542" i="23"/>
  <c r="Q543" i="23"/>
  <c r="Q544" i="23"/>
  <c r="Q545" i="23"/>
  <c r="Q546" i="23"/>
  <c r="Q547" i="23"/>
  <c r="Q548" i="23"/>
  <c r="Q549" i="23"/>
  <c r="Q550" i="23"/>
  <c r="Q551" i="23"/>
  <c r="Q552" i="23"/>
  <c r="Q553" i="23"/>
  <c r="Q554" i="23"/>
  <c r="Q555" i="23"/>
  <c r="Q556" i="23"/>
  <c r="Q557" i="23"/>
  <c r="Q558" i="23"/>
  <c r="Q559" i="23"/>
  <c r="Q560" i="23"/>
  <c r="Q561" i="23"/>
  <c r="Q562" i="23"/>
  <c r="Q563" i="23"/>
  <c r="Q564" i="23"/>
  <c r="Q565" i="23"/>
  <c r="Q566" i="23"/>
  <c r="Q567" i="23"/>
  <c r="Q568" i="23"/>
  <c r="Q569" i="23"/>
  <c r="Q570" i="23"/>
  <c r="Q571" i="23"/>
  <c r="Q572" i="23"/>
  <c r="Q573" i="23"/>
  <c r="Q574" i="23"/>
  <c r="Q575" i="23"/>
  <c r="Q576" i="23"/>
  <c r="Q577" i="23"/>
  <c r="Q578" i="23"/>
  <c r="Q579" i="23"/>
  <c r="Q580" i="23"/>
  <c r="Q581" i="23"/>
  <c r="Q582" i="23"/>
  <c r="Q583" i="23"/>
  <c r="Q584" i="23"/>
  <c r="Q585" i="23"/>
  <c r="Q586" i="23"/>
  <c r="Q587" i="23"/>
  <c r="Q588" i="23"/>
  <c r="Q589" i="23"/>
  <c r="Q590" i="23"/>
  <c r="Q591" i="23"/>
  <c r="Q592" i="23"/>
  <c r="Q593" i="23"/>
  <c r="Q594" i="23"/>
  <c r="Q595" i="23"/>
  <c r="Q596" i="23"/>
  <c r="Q597" i="23"/>
  <c r="Q598" i="23"/>
  <c r="Q600" i="23"/>
  <c r="Q601" i="23"/>
  <c r="Q602" i="23"/>
  <c r="Q603" i="23"/>
  <c r="Q604" i="23"/>
  <c r="Q605" i="23"/>
  <c r="Q606" i="23"/>
  <c r="Q607" i="23"/>
  <c r="Q608" i="23"/>
  <c r="Q609" i="23"/>
  <c r="Q610" i="23"/>
  <c r="Q611" i="23"/>
  <c r="Q616" i="23"/>
  <c r="Q617" i="23"/>
  <c r="Q618" i="23"/>
  <c r="Q619" i="23"/>
  <c r="Q620" i="23"/>
  <c r="Q621" i="23"/>
  <c r="Q622" i="23"/>
  <c r="Q623" i="23"/>
  <c r="Q624" i="23"/>
  <c r="Q626" i="23"/>
  <c r="N292" i="24"/>
  <c r="T292" i="24"/>
  <c r="S797" i="24"/>
  <c r="U798" i="22"/>
  <c r="F14" i="26"/>
  <c r="M703" i="22"/>
  <c r="B1" i="22"/>
  <c r="N760" i="24"/>
  <c r="N498" i="24"/>
  <c r="T498" i="24"/>
  <c r="F778" i="24"/>
  <c r="H778" i="24"/>
  <c r="L778" i="24"/>
  <c r="H784" i="24"/>
  <c r="AB118" i="24"/>
  <c r="AA118" i="24"/>
  <c r="N121" i="24"/>
  <c r="T121" i="24"/>
  <c r="U121" i="24"/>
  <c r="V121" i="24"/>
  <c r="W121" i="24"/>
  <c r="B2" i="24"/>
  <c r="N72" i="24"/>
  <c r="AB73" i="24"/>
  <c r="AA73" i="24"/>
  <c r="AB81" i="24"/>
  <c r="AA81" i="24"/>
  <c r="AB83" i="24"/>
  <c r="AA83" i="24"/>
  <c r="U84" i="24"/>
  <c r="V84" i="24"/>
  <c r="W84" i="24"/>
  <c r="X84" i="24"/>
  <c r="N88" i="24"/>
  <c r="M89" i="24"/>
  <c r="M4" i="24"/>
  <c r="O89" i="24"/>
  <c r="O4" i="24"/>
  <c r="P89" i="24"/>
  <c r="P4" i="24"/>
  <c r="Q89" i="24"/>
  <c r="Q4" i="24"/>
  <c r="R89" i="24"/>
  <c r="R4" i="24"/>
  <c r="T89" i="24"/>
  <c r="T4" i="24"/>
  <c r="U69" i="24"/>
  <c r="U70" i="24"/>
  <c r="U71" i="24"/>
  <c r="U72" i="24"/>
  <c r="U73" i="24"/>
  <c r="U74" i="24"/>
  <c r="U75" i="24"/>
  <c r="U76" i="24"/>
  <c r="U77" i="24"/>
  <c r="U78" i="24"/>
  <c r="U79" i="24"/>
  <c r="U80" i="24"/>
  <c r="U81" i="24"/>
  <c r="U82" i="24"/>
  <c r="U83" i="24"/>
  <c r="U85" i="24"/>
  <c r="U86" i="24"/>
  <c r="U87" i="24"/>
  <c r="U88" i="24"/>
  <c r="V69" i="24"/>
  <c r="W69" i="24"/>
  <c r="V70" i="24"/>
  <c r="V71" i="24"/>
  <c r="V72" i="24"/>
  <c r="V73" i="24"/>
  <c r="W73" i="24"/>
  <c r="V74" i="24"/>
  <c r="W74" i="24"/>
  <c r="V75" i="24"/>
  <c r="V76" i="24"/>
  <c r="V77" i="24"/>
  <c r="W77" i="24"/>
  <c r="V78" i="24"/>
  <c r="W78" i="24"/>
  <c r="V79" i="24"/>
  <c r="V80" i="24"/>
  <c r="V81" i="24"/>
  <c r="W81" i="24"/>
  <c r="V82" i="24"/>
  <c r="W82" i="24"/>
  <c r="V83" i="24"/>
  <c r="V85" i="24"/>
  <c r="W85" i="24"/>
  <c r="V86" i="24"/>
  <c r="W86" i="24"/>
  <c r="V87" i="24"/>
  <c r="V88" i="24"/>
  <c r="W71" i="24"/>
  <c r="W72" i="24"/>
  <c r="W75" i="24"/>
  <c r="W76" i="24"/>
  <c r="W79" i="24"/>
  <c r="W80" i="24"/>
  <c r="W83" i="24"/>
  <c r="W87" i="24"/>
  <c r="W88" i="24"/>
  <c r="AB93" i="24"/>
  <c r="AA93" i="24"/>
  <c r="AB97" i="24"/>
  <c r="AA97" i="24"/>
  <c r="M102" i="24"/>
  <c r="M5" i="24"/>
  <c r="M115" i="24"/>
  <c r="M6" i="24"/>
  <c r="M131" i="24"/>
  <c r="M7" i="24"/>
  <c r="M166" i="24"/>
  <c r="M8" i="24"/>
  <c r="M176" i="24"/>
  <c r="M9" i="24"/>
  <c r="M10" i="24"/>
  <c r="M205" i="24"/>
  <c r="M12" i="24"/>
  <c r="M218" i="24"/>
  <c r="M13" i="24"/>
  <c r="M234" i="24"/>
  <c r="M14" i="24"/>
  <c r="M254" i="24"/>
  <c r="M15" i="24"/>
  <c r="M281" i="24"/>
  <c r="M16" i="24"/>
  <c r="M294" i="24"/>
  <c r="M17" i="24"/>
  <c r="M312" i="24"/>
  <c r="M18" i="24"/>
  <c r="M329" i="24"/>
  <c r="M19" i="24"/>
  <c r="M347" i="24"/>
  <c r="M20" i="24"/>
  <c r="M371" i="24"/>
  <c r="M21" i="24"/>
  <c r="M391" i="24"/>
  <c r="M22" i="24"/>
  <c r="M410" i="24"/>
  <c r="M23" i="24"/>
  <c r="M425" i="24"/>
  <c r="M24" i="24"/>
  <c r="M447" i="24"/>
  <c r="M25" i="24"/>
  <c r="M465" i="24"/>
  <c r="M26" i="24"/>
  <c r="M476" i="24"/>
  <c r="M27" i="24"/>
  <c r="M494" i="24"/>
  <c r="M28" i="24"/>
  <c r="M503" i="24"/>
  <c r="M29" i="24"/>
  <c r="M508" i="24"/>
  <c r="M30" i="24"/>
  <c r="M31" i="24"/>
  <c r="M529" i="24"/>
  <c r="M32" i="24"/>
  <c r="M33" i="24"/>
  <c r="M642" i="24"/>
  <c r="M44" i="24"/>
  <c r="M656" i="24"/>
  <c r="M45" i="24"/>
  <c r="M666" i="24"/>
  <c r="M46" i="24"/>
  <c r="M690" i="24"/>
  <c r="M47" i="24"/>
  <c r="M703" i="24"/>
  <c r="M48" i="24"/>
  <c r="M708" i="24"/>
  <c r="M49" i="24"/>
  <c r="M50" i="24"/>
  <c r="M740" i="24"/>
  <c r="M53" i="24"/>
  <c r="M753" i="24"/>
  <c r="M54" i="24"/>
  <c r="M769" i="24"/>
  <c r="M55" i="24"/>
  <c r="M775" i="24"/>
  <c r="M56" i="24"/>
  <c r="M57" i="24"/>
  <c r="M548" i="24"/>
  <c r="M36" i="24"/>
  <c r="M562" i="24"/>
  <c r="M37" i="24"/>
  <c r="M575" i="24"/>
  <c r="M38" i="24"/>
  <c r="M602" i="24"/>
  <c r="M39" i="24"/>
  <c r="M618" i="24"/>
  <c r="M40" i="24"/>
  <c r="M41" i="24"/>
  <c r="M59" i="24"/>
  <c r="M782" i="24"/>
  <c r="M61" i="24"/>
  <c r="M63" i="24"/>
  <c r="M785" i="24"/>
  <c r="M64" i="24"/>
  <c r="M66" i="24"/>
  <c r="O102" i="24"/>
  <c r="O5" i="24"/>
  <c r="O115" i="24"/>
  <c r="O6" i="24"/>
  <c r="O131" i="24"/>
  <c r="O7" i="24"/>
  <c r="O166" i="24"/>
  <c r="O8" i="24"/>
  <c r="O176" i="24"/>
  <c r="O9" i="24"/>
  <c r="O10" i="24"/>
  <c r="O205" i="24"/>
  <c r="O12" i="24"/>
  <c r="O218" i="24"/>
  <c r="O13" i="24"/>
  <c r="O234" i="24"/>
  <c r="O14" i="24"/>
  <c r="O254" i="24"/>
  <c r="O15" i="24"/>
  <c r="O281" i="24"/>
  <c r="O16" i="24"/>
  <c r="O294" i="24"/>
  <c r="O17" i="24"/>
  <c r="O312" i="24"/>
  <c r="O18" i="24"/>
  <c r="O329" i="24"/>
  <c r="O19" i="24"/>
  <c r="O347" i="24"/>
  <c r="O20" i="24"/>
  <c r="O371" i="24"/>
  <c r="O21" i="24"/>
  <c r="O391" i="24"/>
  <c r="O22" i="24"/>
  <c r="O410" i="24"/>
  <c r="O23" i="24"/>
  <c r="O425" i="24"/>
  <c r="O24" i="24"/>
  <c r="O447" i="24"/>
  <c r="O25" i="24"/>
  <c r="O465" i="24"/>
  <c r="O26" i="24"/>
  <c r="O476" i="24"/>
  <c r="O27" i="24"/>
  <c r="O494" i="24"/>
  <c r="O28" i="24"/>
  <c r="O503" i="24"/>
  <c r="O29" i="24"/>
  <c r="O508" i="24"/>
  <c r="O30" i="24"/>
  <c r="O31" i="24"/>
  <c r="O529" i="24"/>
  <c r="O32" i="24"/>
  <c r="O33" i="24"/>
  <c r="O642" i="24"/>
  <c r="O44" i="24"/>
  <c r="O656" i="24"/>
  <c r="O45" i="24"/>
  <c r="O666" i="24"/>
  <c r="O46" i="24"/>
  <c r="O690" i="24"/>
  <c r="O47" i="24"/>
  <c r="O703" i="24"/>
  <c r="O48" i="24"/>
  <c r="O708" i="24"/>
  <c r="O49" i="24"/>
  <c r="O50" i="24"/>
  <c r="O740" i="24"/>
  <c r="O53" i="24"/>
  <c r="O753" i="24"/>
  <c r="O54" i="24"/>
  <c r="O769" i="24"/>
  <c r="O55" i="24"/>
  <c r="O775" i="24"/>
  <c r="O56" i="24"/>
  <c r="O57" i="24"/>
  <c r="O548" i="24"/>
  <c r="O36" i="24"/>
  <c r="O562" i="24"/>
  <c r="O37" i="24"/>
  <c r="O575" i="24"/>
  <c r="O38" i="24"/>
  <c r="O602" i="24"/>
  <c r="O39" i="24"/>
  <c r="O618" i="24"/>
  <c r="O40" i="24"/>
  <c r="O41" i="24"/>
  <c r="O59" i="24"/>
  <c r="O782" i="24"/>
  <c r="O61" i="24"/>
  <c r="O63" i="24"/>
  <c r="O785" i="24"/>
  <c r="O64" i="24"/>
  <c r="O66" i="24"/>
  <c r="P102" i="24"/>
  <c r="P5" i="24"/>
  <c r="P115" i="24"/>
  <c r="P6" i="24"/>
  <c r="P131" i="24"/>
  <c r="P7" i="24"/>
  <c r="P166" i="24"/>
  <c r="P8" i="24"/>
  <c r="P176" i="24"/>
  <c r="P9" i="24"/>
  <c r="P10" i="24"/>
  <c r="P205" i="24"/>
  <c r="P12" i="24"/>
  <c r="P218" i="24"/>
  <c r="P13" i="24"/>
  <c r="P234" i="24"/>
  <c r="P14" i="24"/>
  <c r="P254" i="24"/>
  <c r="P15" i="24"/>
  <c r="P281" i="24"/>
  <c r="P16" i="24"/>
  <c r="P294" i="24"/>
  <c r="P17" i="24"/>
  <c r="P312" i="24"/>
  <c r="P18" i="24"/>
  <c r="P329" i="24"/>
  <c r="P19" i="24"/>
  <c r="P347" i="24"/>
  <c r="P20" i="24"/>
  <c r="P371" i="24"/>
  <c r="P21" i="24"/>
  <c r="P391" i="24"/>
  <c r="P22" i="24"/>
  <c r="P410" i="24"/>
  <c r="P23" i="24"/>
  <c r="P425" i="24"/>
  <c r="P24" i="24"/>
  <c r="P447" i="24"/>
  <c r="P25" i="24"/>
  <c r="P465" i="24"/>
  <c r="P26" i="24"/>
  <c r="P476" i="24"/>
  <c r="P27" i="24"/>
  <c r="P494" i="24"/>
  <c r="P28" i="24"/>
  <c r="P503" i="24"/>
  <c r="P29" i="24"/>
  <c r="P508" i="24"/>
  <c r="P30" i="24"/>
  <c r="P31" i="24"/>
  <c r="P529" i="24"/>
  <c r="P32" i="24"/>
  <c r="P33" i="24"/>
  <c r="P642" i="24"/>
  <c r="P44" i="24"/>
  <c r="P656" i="24"/>
  <c r="P45" i="24"/>
  <c r="P666" i="24"/>
  <c r="P46" i="24"/>
  <c r="P690" i="24"/>
  <c r="P47" i="24"/>
  <c r="P703" i="24"/>
  <c r="P48" i="24"/>
  <c r="P708" i="24"/>
  <c r="P49" i="24"/>
  <c r="P50" i="24"/>
  <c r="P740" i="24"/>
  <c r="P53" i="24"/>
  <c r="P753" i="24"/>
  <c r="P54" i="24"/>
  <c r="P769" i="24"/>
  <c r="P55" i="24"/>
  <c r="P775" i="24"/>
  <c r="P56" i="24"/>
  <c r="P57" i="24"/>
  <c r="P548" i="24"/>
  <c r="P36" i="24"/>
  <c r="P562" i="24"/>
  <c r="P37" i="24"/>
  <c r="P575" i="24"/>
  <c r="P38" i="24"/>
  <c r="P602" i="24"/>
  <c r="P39" i="24"/>
  <c r="P618" i="24"/>
  <c r="P40" i="24"/>
  <c r="P41" i="24"/>
  <c r="P59" i="24"/>
  <c r="P782" i="24"/>
  <c r="P61" i="24"/>
  <c r="P63" i="24"/>
  <c r="P785" i="24"/>
  <c r="P64" i="24"/>
  <c r="P66" i="24"/>
  <c r="P787" i="24"/>
  <c r="P512" i="24"/>
  <c r="P788" i="24"/>
  <c r="P789" i="24"/>
  <c r="P790" i="24"/>
  <c r="P791" i="24"/>
  <c r="P792" i="24"/>
  <c r="P793" i="24"/>
  <c r="P794" i="24"/>
  <c r="Q102" i="24"/>
  <c r="Q5" i="24"/>
  <c r="Q115" i="24"/>
  <c r="Q6" i="24"/>
  <c r="Q131" i="24"/>
  <c r="Q7" i="24"/>
  <c r="Q166" i="24"/>
  <c r="Q8" i="24"/>
  <c r="Q176" i="24"/>
  <c r="Q9" i="24"/>
  <c r="Q10" i="24"/>
  <c r="Q205" i="24"/>
  <c r="Q12" i="24"/>
  <c r="Q218" i="24"/>
  <c r="Q13" i="24"/>
  <c r="Q234" i="24"/>
  <c r="Q14" i="24"/>
  <c r="Q254" i="24"/>
  <c r="Q15" i="24"/>
  <c r="Q281" i="24"/>
  <c r="Q16" i="24"/>
  <c r="Q294" i="24"/>
  <c r="Q17" i="24"/>
  <c r="Q312" i="24"/>
  <c r="Q18" i="24"/>
  <c r="Q329" i="24"/>
  <c r="Q19" i="24"/>
  <c r="Q347" i="24"/>
  <c r="Q20" i="24"/>
  <c r="Q371" i="24"/>
  <c r="Q21" i="24"/>
  <c r="Q391" i="24"/>
  <c r="Q22" i="24"/>
  <c r="Q410" i="24"/>
  <c r="Q23" i="24"/>
  <c r="Q425" i="24"/>
  <c r="Q24" i="24"/>
  <c r="Q447" i="24"/>
  <c r="Q25" i="24"/>
  <c r="Q465" i="24"/>
  <c r="Q26" i="24"/>
  <c r="Q476" i="24"/>
  <c r="Q27" i="24"/>
  <c r="Q494" i="24"/>
  <c r="Q28" i="24"/>
  <c r="Q503" i="24"/>
  <c r="Q29" i="24"/>
  <c r="Q508" i="24"/>
  <c r="Q30" i="24"/>
  <c r="Q31" i="24"/>
  <c r="Q529" i="24"/>
  <c r="Q32" i="24"/>
  <c r="Q33" i="24"/>
  <c r="Q642" i="24"/>
  <c r="Q44" i="24"/>
  <c r="Q656" i="24"/>
  <c r="Q45" i="24"/>
  <c r="Q666" i="24"/>
  <c r="Q46" i="24"/>
  <c r="Q690" i="24"/>
  <c r="Q47" i="24"/>
  <c r="Q703" i="24"/>
  <c r="Q48" i="24"/>
  <c r="Q708" i="24"/>
  <c r="Q49" i="24"/>
  <c r="Q50" i="24"/>
  <c r="Q740" i="24"/>
  <c r="Q53" i="24"/>
  <c r="Q753" i="24"/>
  <c r="Q54" i="24"/>
  <c r="Q769" i="24"/>
  <c r="Q55" i="24"/>
  <c r="Q775" i="24"/>
  <c r="Q56" i="24"/>
  <c r="Q57" i="24"/>
  <c r="Q548" i="24"/>
  <c r="Q36" i="24"/>
  <c r="Q562" i="24"/>
  <c r="Q37" i="24"/>
  <c r="Q575" i="24"/>
  <c r="Q38" i="24"/>
  <c r="Q602" i="24"/>
  <c r="Q39" i="24"/>
  <c r="Q618" i="24"/>
  <c r="Q40" i="24"/>
  <c r="Q41" i="24"/>
  <c r="Q59" i="24"/>
  <c r="Q782" i="24"/>
  <c r="Q61" i="24"/>
  <c r="Q63" i="24"/>
  <c r="Q785" i="24"/>
  <c r="Q64" i="24"/>
  <c r="Q66" i="24"/>
  <c r="R102" i="24"/>
  <c r="R5" i="24"/>
  <c r="R115" i="24"/>
  <c r="R6" i="24"/>
  <c r="R131" i="24"/>
  <c r="R7" i="24"/>
  <c r="R166" i="24"/>
  <c r="R8" i="24"/>
  <c r="R176" i="24"/>
  <c r="R9" i="24"/>
  <c r="R10" i="24"/>
  <c r="R205" i="24"/>
  <c r="R12" i="24"/>
  <c r="R218" i="24"/>
  <c r="R13" i="24"/>
  <c r="R234" i="24"/>
  <c r="R14" i="24"/>
  <c r="R254" i="24"/>
  <c r="R15" i="24"/>
  <c r="R281" i="24"/>
  <c r="R16" i="24"/>
  <c r="R294" i="24"/>
  <c r="R17" i="24"/>
  <c r="R312" i="24"/>
  <c r="R18" i="24"/>
  <c r="R329" i="24"/>
  <c r="R19" i="24"/>
  <c r="R347" i="24"/>
  <c r="R20" i="24"/>
  <c r="R371" i="24"/>
  <c r="R21" i="24"/>
  <c r="R391" i="24"/>
  <c r="R22" i="24"/>
  <c r="R410" i="24"/>
  <c r="R23" i="24"/>
  <c r="R425" i="24"/>
  <c r="R24" i="24"/>
  <c r="R447" i="24"/>
  <c r="R25" i="24"/>
  <c r="R465" i="24"/>
  <c r="R26" i="24"/>
  <c r="R476" i="24"/>
  <c r="R27" i="24"/>
  <c r="R494" i="24"/>
  <c r="R28" i="24"/>
  <c r="R503" i="24"/>
  <c r="R29" i="24"/>
  <c r="R508" i="24"/>
  <c r="R30" i="24"/>
  <c r="R31" i="24"/>
  <c r="R529" i="24"/>
  <c r="R32" i="24"/>
  <c r="R33" i="24"/>
  <c r="R642" i="24"/>
  <c r="R44" i="24"/>
  <c r="R656" i="24"/>
  <c r="R45" i="24"/>
  <c r="R666" i="24"/>
  <c r="R46" i="24"/>
  <c r="R690" i="24"/>
  <c r="R47" i="24"/>
  <c r="R703" i="24"/>
  <c r="R48" i="24"/>
  <c r="R708" i="24"/>
  <c r="R49" i="24"/>
  <c r="R50" i="24"/>
  <c r="R740" i="24"/>
  <c r="R53" i="24"/>
  <c r="R753" i="24"/>
  <c r="R54" i="24"/>
  <c r="R769" i="24"/>
  <c r="R55" i="24"/>
  <c r="R775" i="24"/>
  <c r="R56" i="24"/>
  <c r="R57" i="24"/>
  <c r="R548" i="24"/>
  <c r="R36" i="24"/>
  <c r="R562" i="24"/>
  <c r="R37" i="24"/>
  <c r="R575" i="24"/>
  <c r="R38" i="24"/>
  <c r="R602" i="24"/>
  <c r="R39" i="24"/>
  <c r="R618" i="24"/>
  <c r="R40" i="24"/>
  <c r="R41" i="24"/>
  <c r="R59" i="24"/>
  <c r="R782" i="24"/>
  <c r="R61" i="24"/>
  <c r="R63" i="24"/>
  <c r="R785" i="24"/>
  <c r="R64" i="24"/>
  <c r="R66" i="24"/>
  <c r="U92" i="24"/>
  <c r="U93" i="24"/>
  <c r="U94" i="24"/>
  <c r="V94" i="24"/>
  <c r="W94" i="24"/>
  <c r="U95" i="24"/>
  <c r="U96" i="24"/>
  <c r="U97" i="24"/>
  <c r="U98" i="24"/>
  <c r="V98" i="24"/>
  <c r="W98" i="24"/>
  <c r="U99" i="24"/>
  <c r="U100" i="24"/>
  <c r="U101" i="24"/>
  <c r="U102" i="24"/>
  <c r="U5" i="24"/>
  <c r="V92" i="24"/>
  <c r="V93" i="24"/>
  <c r="V95" i="24"/>
  <c r="V96" i="24"/>
  <c r="V97" i="24"/>
  <c r="V99" i="24"/>
  <c r="V100" i="24"/>
  <c r="V101" i="24"/>
  <c r="V102" i="24"/>
  <c r="V5" i="24"/>
  <c r="W92" i="24"/>
  <c r="W93" i="24"/>
  <c r="W95" i="24"/>
  <c r="W96" i="24"/>
  <c r="W97" i="24"/>
  <c r="W99" i="24"/>
  <c r="W100" i="24"/>
  <c r="W101" i="24"/>
  <c r="AB107" i="24"/>
  <c r="AA107" i="24"/>
  <c r="AB109" i="24"/>
  <c r="AA109" i="24"/>
  <c r="N110" i="24"/>
  <c r="AB111" i="24"/>
  <c r="AA111" i="24"/>
  <c r="U105" i="24"/>
  <c r="U106" i="24"/>
  <c r="V106" i="24"/>
  <c r="W106" i="24"/>
  <c r="U107" i="24"/>
  <c r="U108" i="24"/>
  <c r="U109" i="24"/>
  <c r="U110" i="24"/>
  <c r="U111" i="24"/>
  <c r="U112" i="24"/>
  <c r="U113" i="24"/>
  <c r="U114" i="24"/>
  <c r="V105" i="24"/>
  <c r="V107" i="24"/>
  <c r="V108" i="24"/>
  <c r="V109" i="24"/>
  <c r="W109" i="24"/>
  <c r="V110" i="24"/>
  <c r="V111" i="24"/>
  <c r="V112" i="24"/>
  <c r="V113" i="24"/>
  <c r="W113" i="24"/>
  <c r="V114" i="24"/>
  <c r="W107" i="24"/>
  <c r="W108" i="24"/>
  <c r="W110" i="24"/>
  <c r="W111" i="24"/>
  <c r="W112" i="24"/>
  <c r="W114" i="24"/>
  <c r="N122" i="24"/>
  <c r="S122" i="24"/>
  <c r="U123" i="24"/>
  <c r="V123" i="24"/>
  <c r="W123" i="24"/>
  <c r="X123" i="24"/>
  <c r="AB124" i="24"/>
  <c r="AA124" i="24"/>
  <c r="AB126" i="24"/>
  <c r="AA126" i="24"/>
  <c r="U127" i="24"/>
  <c r="V127" i="24"/>
  <c r="W127" i="24"/>
  <c r="X127" i="24"/>
  <c r="AB128" i="24"/>
  <c r="AA128" i="24"/>
  <c r="U118" i="24"/>
  <c r="V118" i="24"/>
  <c r="W118" i="24"/>
  <c r="U119" i="24"/>
  <c r="U122" i="24"/>
  <c r="U124" i="24"/>
  <c r="V124" i="24"/>
  <c r="W124" i="24"/>
  <c r="U125" i="24"/>
  <c r="U126" i="24"/>
  <c r="U128" i="24"/>
  <c r="V128" i="24"/>
  <c r="W128" i="24"/>
  <c r="U129" i="24"/>
  <c r="U130" i="24"/>
  <c r="U131" i="24"/>
  <c r="U7" i="24"/>
  <c r="V119" i="24"/>
  <c r="V122" i="24"/>
  <c r="V125" i="24"/>
  <c r="V126" i="24"/>
  <c r="V129" i="24"/>
  <c r="V130" i="24"/>
  <c r="V131" i="24"/>
  <c r="V7" i="24"/>
  <c r="W126" i="24"/>
  <c r="W119" i="24"/>
  <c r="W122" i="24"/>
  <c r="W125" i="24"/>
  <c r="W129" i="24"/>
  <c r="W130" i="24"/>
  <c r="N135" i="24"/>
  <c r="AB140" i="24"/>
  <c r="AA140" i="24"/>
  <c r="U143" i="24"/>
  <c r="V143" i="24"/>
  <c r="W143" i="24"/>
  <c r="X143" i="24"/>
  <c r="Y143" i="24"/>
  <c r="N146" i="24"/>
  <c r="U150" i="24"/>
  <c r="V150" i="24"/>
  <c r="W150" i="24"/>
  <c r="X150" i="24"/>
  <c r="Y150" i="24"/>
  <c r="Z150" i="24"/>
  <c r="N151" i="24"/>
  <c r="T151" i="24"/>
  <c r="AB157" i="24"/>
  <c r="AA157" i="24"/>
  <c r="N159" i="24"/>
  <c r="T159" i="24"/>
  <c r="N161" i="24"/>
  <c r="N136" i="24"/>
  <c r="S136" i="24"/>
  <c r="N147" i="24"/>
  <c r="T147" i="24"/>
  <c r="U134" i="24"/>
  <c r="U135" i="24"/>
  <c r="U136" i="24"/>
  <c r="U137" i="24"/>
  <c r="V137" i="24"/>
  <c r="W137" i="24"/>
  <c r="U138" i="24"/>
  <c r="U139" i="24"/>
  <c r="U140" i="24"/>
  <c r="U141" i="24"/>
  <c r="U142" i="24"/>
  <c r="U144" i="24"/>
  <c r="U145" i="24"/>
  <c r="V145" i="24"/>
  <c r="W145" i="24"/>
  <c r="U146" i="24"/>
  <c r="V146" i="24"/>
  <c r="W146" i="24"/>
  <c r="U147" i="24"/>
  <c r="U148" i="24"/>
  <c r="U149" i="24"/>
  <c r="V149" i="24"/>
  <c r="W149" i="24"/>
  <c r="U151" i="24"/>
  <c r="U152" i="24"/>
  <c r="U153" i="24"/>
  <c r="V153" i="24"/>
  <c r="W153" i="24"/>
  <c r="U154" i="24"/>
  <c r="V154" i="24"/>
  <c r="W154" i="24"/>
  <c r="U155" i="24"/>
  <c r="U156" i="24"/>
  <c r="U157" i="24"/>
  <c r="U158" i="24"/>
  <c r="V158" i="24"/>
  <c r="W158" i="24"/>
  <c r="U159" i="24"/>
  <c r="U160" i="24"/>
  <c r="U161" i="24"/>
  <c r="U162" i="24"/>
  <c r="U163" i="24"/>
  <c r="U164" i="24"/>
  <c r="U165" i="24"/>
  <c r="V165" i="24"/>
  <c r="W165" i="24"/>
  <c r="U166" i="24"/>
  <c r="U8" i="24"/>
  <c r="V134" i="24"/>
  <c r="V135" i="24"/>
  <c r="W135" i="24"/>
  <c r="V136" i="24"/>
  <c r="V138" i="24"/>
  <c r="W138" i="24"/>
  <c r="V139" i="24"/>
  <c r="W139" i="24"/>
  <c r="V140" i="24"/>
  <c r="V141" i="24"/>
  <c r="V142" i="24"/>
  <c r="V144" i="24"/>
  <c r="W144" i="24"/>
  <c r="V147" i="24"/>
  <c r="W147" i="24"/>
  <c r="V148" i="24"/>
  <c r="W148" i="24"/>
  <c r="V151" i="24"/>
  <c r="W151" i="24"/>
  <c r="V152" i="24"/>
  <c r="V155" i="24"/>
  <c r="W155" i="24"/>
  <c r="V156" i="24"/>
  <c r="W156" i="24"/>
  <c r="V157" i="24"/>
  <c r="V159" i="24"/>
  <c r="W159" i="24"/>
  <c r="V160" i="24"/>
  <c r="W160" i="24"/>
  <c r="V161" i="24"/>
  <c r="V162" i="24"/>
  <c r="V163" i="24"/>
  <c r="W163" i="24"/>
  <c r="V164" i="24"/>
  <c r="W164" i="24"/>
  <c r="W134" i="24"/>
  <c r="W140" i="24"/>
  <c r="W141" i="24"/>
  <c r="W142" i="24"/>
  <c r="W152" i="24"/>
  <c r="W157" i="24"/>
  <c r="W161" i="24"/>
  <c r="W162" i="24"/>
  <c r="X139" i="24"/>
  <c r="Y139" i="24"/>
  <c r="AB147" i="24"/>
  <c r="AA147" i="24"/>
  <c r="N170" i="24"/>
  <c r="T170" i="24"/>
  <c r="N171" i="24"/>
  <c r="T171" i="24"/>
  <c r="AB172" i="24"/>
  <c r="AA172" i="24"/>
  <c r="AB173" i="24"/>
  <c r="AA173" i="24"/>
  <c r="U174" i="24"/>
  <c r="V174" i="24"/>
  <c r="W174" i="24"/>
  <c r="X174" i="24"/>
  <c r="Y174" i="24"/>
  <c r="Z174" i="24"/>
  <c r="U169" i="24"/>
  <c r="V169" i="24"/>
  <c r="W169" i="24"/>
  <c r="U170" i="24"/>
  <c r="U171" i="24"/>
  <c r="U172" i="24"/>
  <c r="U173" i="24"/>
  <c r="V173" i="24"/>
  <c r="W173" i="24"/>
  <c r="U175" i="24"/>
  <c r="V170" i="24"/>
  <c r="V171" i="24"/>
  <c r="W171" i="24"/>
  <c r="V172" i="24"/>
  <c r="V175" i="24"/>
  <c r="V176" i="24"/>
  <c r="V9" i="24"/>
  <c r="W170" i="24"/>
  <c r="W175" i="24"/>
  <c r="U179" i="24"/>
  <c r="V179" i="24"/>
  <c r="W179" i="24"/>
  <c r="X179" i="24"/>
  <c r="Y179" i="24"/>
  <c r="Z179" i="24"/>
  <c r="N181" i="24"/>
  <c r="T181" i="24"/>
  <c r="N182" i="24"/>
  <c r="T182" i="24"/>
  <c r="AB183" i="24"/>
  <c r="AA183" i="24"/>
  <c r="U184" i="24"/>
  <c r="V184" i="24"/>
  <c r="W184" i="24"/>
  <c r="X184" i="24"/>
  <c r="AB185" i="24"/>
  <c r="U187" i="24"/>
  <c r="V187" i="24"/>
  <c r="W187" i="24"/>
  <c r="X187" i="24"/>
  <c r="Y187" i="24"/>
  <c r="Z187" i="24"/>
  <c r="U188" i="24"/>
  <c r="V188" i="24"/>
  <c r="W188" i="24"/>
  <c r="X188" i="24"/>
  <c r="U189" i="24"/>
  <c r="V189" i="24"/>
  <c r="W189" i="24"/>
  <c r="X189" i="24"/>
  <c r="Y189" i="24"/>
  <c r="Z189" i="24"/>
  <c r="N190" i="24"/>
  <c r="T190" i="24"/>
  <c r="U191" i="24"/>
  <c r="V191" i="24"/>
  <c r="W191" i="24"/>
  <c r="X191" i="24"/>
  <c r="Y191" i="24"/>
  <c r="Z191" i="24"/>
  <c r="AB196" i="24"/>
  <c r="AA196" i="24"/>
  <c r="N200" i="24"/>
  <c r="T200" i="24"/>
  <c r="AB203" i="24"/>
  <c r="AA203" i="24"/>
  <c r="U180" i="24"/>
  <c r="U181" i="24"/>
  <c r="U182" i="24"/>
  <c r="U183" i="24"/>
  <c r="V183" i="24"/>
  <c r="W183" i="24"/>
  <c r="U185" i="24"/>
  <c r="U186" i="24"/>
  <c r="U190" i="24"/>
  <c r="U194" i="24"/>
  <c r="U195" i="24"/>
  <c r="U196" i="24"/>
  <c r="U197" i="24"/>
  <c r="V197" i="24"/>
  <c r="W197" i="24"/>
  <c r="U198" i="24"/>
  <c r="U199" i="24"/>
  <c r="U200" i="24"/>
  <c r="U201" i="24"/>
  <c r="V201" i="24"/>
  <c r="W201" i="24"/>
  <c r="U202" i="24"/>
  <c r="U203" i="24"/>
  <c r="U204" i="24"/>
  <c r="U205" i="24"/>
  <c r="U12" i="24"/>
  <c r="V180" i="24"/>
  <c r="V181" i="24"/>
  <c r="W181" i="24"/>
  <c r="V182" i="24"/>
  <c r="Y184" i="24"/>
  <c r="V185" i="24"/>
  <c r="W185" i="24"/>
  <c r="V186" i="24"/>
  <c r="V190" i="24"/>
  <c r="V194" i="24"/>
  <c r="W194" i="24"/>
  <c r="V195" i="24"/>
  <c r="W195" i="24"/>
  <c r="V196" i="24"/>
  <c r="V198" i="24"/>
  <c r="W198" i="24"/>
  <c r="V199" i="24"/>
  <c r="W199" i="24"/>
  <c r="V200" i="24"/>
  <c r="V202" i="24"/>
  <c r="W202" i="24"/>
  <c r="V203" i="24"/>
  <c r="W203" i="24"/>
  <c r="V204" i="24"/>
  <c r="W182" i="24"/>
  <c r="W186" i="24"/>
  <c r="W190" i="24"/>
  <c r="W196" i="24"/>
  <c r="W200" i="24"/>
  <c r="W204" i="24"/>
  <c r="AB208" i="24"/>
  <c r="AA208" i="24"/>
  <c r="U209" i="24"/>
  <c r="V209" i="24"/>
  <c r="W209" i="24"/>
  <c r="X209" i="24"/>
  <c r="Y209" i="24"/>
  <c r="Z209" i="24"/>
  <c r="AB211" i="24"/>
  <c r="AA211" i="24"/>
  <c r="U208" i="24"/>
  <c r="U210" i="24"/>
  <c r="U211" i="24"/>
  <c r="U212" i="24"/>
  <c r="U213" i="24"/>
  <c r="U214" i="24"/>
  <c r="U215" i="24"/>
  <c r="U216" i="24"/>
  <c r="U217" i="24"/>
  <c r="V208" i="24"/>
  <c r="V210" i="24"/>
  <c r="V211" i="24"/>
  <c r="V212" i="24"/>
  <c r="W212" i="24"/>
  <c r="V213" i="24"/>
  <c r="W213" i="24"/>
  <c r="V214" i="24"/>
  <c r="V215" i="24"/>
  <c r="V216" i="24"/>
  <c r="W216" i="24"/>
  <c r="V217" i="24"/>
  <c r="W217" i="24"/>
  <c r="W210" i="24"/>
  <c r="W211" i="24"/>
  <c r="W214" i="24"/>
  <c r="W215" i="24"/>
  <c r="N221" i="24"/>
  <c r="T221" i="24"/>
  <c r="AB225" i="24"/>
  <c r="AA225" i="24"/>
  <c r="N227" i="24"/>
  <c r="T227" i="24"/>
  <c r="N228" i="24"/>
  <c r="T228" i="24"/>
  <c r="U230" i="24"/>
  <c r="V230" i="24"/>
  <c r="W230" i="24"/>
  <c r="X230" i="24"/>
  <c r="AB231" i="24"/>
  <c r="AA231" i="24"/>
  <c r="AB232" i="24"/>
  <c r="AA232" i="24"/>
  <c r="AB233" i="24"/>
  <c r="AA233" i="24"/>
  <c r="N231" i="24"/>
  <c r="T231" i="24"/>
  <c r="U221" i="24"/>
  <c r="U222" i="24"/>
  <c r="U223" i="24"/>
  <c r="U224" i="24"/>
  <c r="V224" i="24"/>
  <c r="W224" i="24"/>
  <c r="U225" i="24"/>
  <c r="V225" i="24"/>
  <c r="W225" i="24"/>
  <c r="U226" i="24"/>
  <c r="U227" i="24"/>
  <c r="U228" i="24"/>
  <c r="V228" i="24"/>
  <c r="W228" i="24"/>
  <c r="U229" i="24"/>
  <c r="V229" i="24"/>
  <c r="W229" i="24"/>
  <c r="U231" i="24"/>
  <c r="U232" i="24"/>
  <c r="V232" i="24"/>
  <c r="W232" i="24"/>
  <c r="U233" i="24"/>
  <c r="V233" i="24"/>
  <c r="W233" i="24"/>
  <c r="V221" i="24"/>
  <c r="V222" i="24"/>
  <c r="W222" i="24"/>
  <c r="V223" i="24"/>
  <c r="V226" i="24"/>
  <c r="W226" i="24"/>
  <c r="V227" i="24"/>
  <c r="V231" i="24"/>
  <c r="V234" i="24"/>
  <c r="V14" i="24"/>
  <c r="W223" i="24"/>
  <c r="W227" i="24"/>
  <c r="W231" i="24"/>
  <c r="N237" i="24"/>
  <c r="S237" i="24"/>
  <c r="N238" i="24"/>
  <c r="T238" i="24"/>
  <c r="N239" i="24"/>
  <c r="T239" i="24"/>
  <c r="N240" i="24"/>
  <c r="T240" i="24"/>
  <c r="U241" i="24"/>
  <c r="V241" i="24"/>
  <c r="W241" i="24"/>
  <c r="X241" i="24"/>
  <c r="Y241" i="24"/>
  <c r="N246" i="24"/>
  <c r="T246" i="24"/>
  <c r="AB249" i="24"/>
  <c r="AA249" i="24"/>
  <c r="N251" i="24"/>
  <c r="N252" i="24"/>
  <c r="T252" i="24"/>
  <c r="U237" i="24"/>
  <c r="V237" i="24"/>
  <c r="W237" i="24"/>
  <c r="U238" i="24"/>
  <c r="U239" i="24"/>
  <c r="U240" i="24"/>
  <c r="U242" i="24"/>
  <c r="U243" i="24"/>
  <c r="U244" i="24"/>
  <c r="U245" i="24"/>
  <c r="V245" i="24"/>
  <c r="W245" i="24"/>
  <c r="U246" i="24"/>
  <c r="U247" i="24"/>
  <c r="U248" i="24"/>
  <c r="U249" i="24"/>
  <c r="V249" i="24"/>
  <c r="W249" i="24"/>
  <c r="U250" i="24"/>
  <c r="U251" i="24"/>
  <c r="U252" i="24"/>
  <c r="U253" i="24"/>
  <c r="V253" i="24"/>
  <c r="W253" i="24"/>
  <c r="U254" i="24"/>
  <c r="U15" i="24"/>
  <c r="V238" i="24"/>
  <c r="V239" i="24"/>
  <c r="V240" i="24"/>
  <c r="V242" i="24"/>
  <c r="V243" i="24"/>
  <c r="V244" i="24"/>
  <c r="V246" i="24"/>
  <c r="V247" i="24"/>
  <c r="V248" i="24"/>
  <c r="V250" i="24"/>
  <c r="V251" i="24"/>
  <c r="V252" i="24"/>
  <c r="V254" i="24"/>
  <c r="V15" i="24"/>
  <c r="W239" i="24"/>
  <c r="W240" i="24"/>
  <c r="W243" i="24"/>
  <c r="W244" i="24"/>
  <c r="W247" i="24"/>
  <c r="W248" i="24"/>
  <c r="W251" i="24"/>
  <c r="W252" i="24"/>
  <c r="AB257" i="24"/>
  <c r="N258" i="24"/>
  <c r="T258" i="24"/>
  <c r="AB261" i="24"/>
  <c r="AA261" i="24"/>
  <c r="N264" i="24"/>
  <c r="T264" i="24"/>
  <c r="AB265" i="24"/>
  <c r="N266" i="24"/>
  <c r="T266" i="24"/>
  <c r="U268" i="24"/>
  <c r="V268" i="24"/>
  <c r="W268" i="24"/>
  <c r="X268" i="24"/>
  <c r="Y268" i="24"/>
  <c r="N272" i="24"/>
  <c r="AB273" i="24"/>
  <c r="AA273" i="24"/>
  <c r="N274" i="24"/>
  <c r="T274" i="24"/>
  <c r="N276" i="24"/>
  <c r="T276" i="24"/>
  <c r="AB277" i="24"/>
  <c r="AA277" i="24"/>
  <c r="U257" i="24"/>
  <c r="U258" i="24"/>
  <c r="U259" i="24"/>
  <c r="U260" i="24"/>
  <c r="U261" i="24"/>
  <c r="U262" i="24"/>
  <c r="U263" i="24"/>
  <c r="U264" i="24"/>
  <c r="U265" i="24"/>
  <c r="U266" i="24"/>
  <c r="U267" i="24"/>
  <c r="U269" i="24"/>
  <c r="U270" i="24"/>
  <c r="U271" i="24"/>
  <c r="U272" i="24"/>
  <c r="U273" i="24"/>
  <c r="U274" i="24"/>
  <c r="U275" i="24"/>
  <c r="U276" i="24"/>
  <c r="U277" i="24"/>
  <c r="U278" i="24"/>
  <c r="V278" i="24"/>
  <c r="W278" i="24"/>
  <c r="U279" i="24"/>
  <c r="U280" i="24"/>
  <c r="V257" i="24"/>
  <c r="W257" i="24"/>
  <c r="V258" i="24"/>
  <c r="V259" i="24"/>
  <c r="V260" i="24"/>
  <c r="W260" i="24"/>
  <c r="V261" i="24"/>
  <c r="W261" i="24"/>
  <c r="V262" i="24"/>
  <c r="V263" i="24"/>
  <c r="V264" i="24"/>
  <c r="W264" i="24"/>
  <c r="V265" i="24"/>
  <c r="W265" i="24"/>
  <c r="V266" i="24"/>
  <c r="V267" i="24"/>
  <c r="V269" i="24"/>
  <c r="W269" i="24"/>
  <c r="V270" i="24"/>
  <c r="V271" i="24"/>
  <c r="V272" i="24"/>
  <c r="W272" i="24"/>
  <c r="V273" i="24"/>
  <c r="W273" i="24"/>
  <c r="V274" i="24"/>
  <c r="V275" i="24"/>
  <c r="V276" i="24"/>
  <c r="W276" i="24"/>
  <c r="V277" i="24"/>
  <c r="W277" i="24"/>
  <c r="V279" i="24"/>
  <c r="V280" i="24"/>
  <c r="W280" i="24"/>
  <c r="V281" i="24"/>
  <c r="V16" i="24"/>
  <c r="W258" i="24"/>
  <c r="W259" i="24"/>
  <c r="W262" i="24"/>
  <c r="W263" i="24"/>
  <c r="W266" i="24"/>
  <c r="W267" i="24"/>
  <c r="W270" i="24"/>
  <c r="W271" i="24"/>
  <c r="W274" i="24"/>
  <c r="W275" i="24"/>
  <c r="W279" i="24"/>
  <c r="AA265" i="24"/>
  <c r="AB269" i="24"/>
  <c r="AA269" i="24"/>
  <c r="U287" i="24"/>
  <c r="V287" i="24"/>
  <c r="W287" i="24"/>
  <c r="X287" i="24"/>
  <c r="U284" i="24"/>
  <c r="U285" i="24"/>
  <c r="U286" i="24"/>
  <c r="U288" i="24"/>
  <c r="U289" i="24"/>
  <c r="U290" i="24"/>
  <c r="U291" i="24"/>
  <c r="U292" i="24"/>
  <c r="U293" i="24"/>
  <c r="V284" i="24"/>
  <c r="V285" i="24"/>
  <c r="V286" i="24"/>
  <c r="V288" i="24"/>
  <c r="W288" i="24"/>
  <c r="V289" i="24"/>
  <c r="V290" i="24"/>
  <c r="V291" i="24"/>
  <c r="V292" i="24"/>
  <c r="W292" i="24"/>
  <c r="V293" i="24"/>
  <c r="W285" i="24"/>
  <c r="W286" i="24"/>
  <c r="W289" i="24"/>
  <c r="W290" i="24"/>
  <c r="W291" i="24"/>
  <c r="W293" i="24"/>
  <c r="N297" i="24"/>
  <c r="T297" i="24"/>
  <c r="AB299" i="24"/>
  <c r="AA299" i="24"/>
  <c r="N300" i="24"/>
  <c r="S300" i="24"/>
  <c r="AB303" i="24"/>
  <c r="AA303" i="24"/>
  <c r="U308" i="24"/>
  <c r="V308" i="24"/>
  <c r="W308" i="24"/>
  <c r="X308" i="24"/>
  <c r="AB309" i="24"/>
  <c r="AA309" i="24"/>
  <c r="AB311" i="24"/>
  <c r="AA311" i="24"/>
  <c r="U297" i="24"/>
  <c r="U298" i="24"/>
  <c r="V298" i="24"/>
  <c r="W298" i="24"/>
  <c r="U299" i="24"/>
  <c r="V299" i="24"/>
  <c r="W299" i="24"/>
  <c r="U300" i="24"/>
  <c r="U301" i="24"/>
  <c r="U302" i="24"/>
  <c r="V302" i="24"/>
  <c r="W302" i="24"/>
  <c r="U303" i="24"/>
  <c r="V303" i="24"/>
  <c r="W303" i="24"/>
  <c r="U304" i="24"/>
  <c r="U305" i="24"/>
  <c r="U306" i="24"/>
  <c r="V306" i="24"/>
  <c r="W306" i="24"/>
  <c r="U307" i="24"/>
  <c r="V307" i="24"/>
  <c r="W307" i="24"/>
  <c r="U309" i="24"/>
  <c r="U310" i="24"/>
  <c r="V310" i="24"/>
  <c r="W310" i="24"/>
  <c r="U311" i="24"/>
  <c r="V311" i="24"/>
  <c r="W311" i="24"/>
  <c r="V297" i="24"/>
  <c r="V300" i="24"/>
  <c r="V301" i="24"/>
  <c r="W301" i="24"/>
  <c r="V304" i="24"/>
  <c r="V305" i="24"/>
  <c r="V309" i="24"/>
  <c r="W309" i="24"/>
  <c r="W297" i="24"/>
  <c r="W300" i="24"/>
  <c r="W304" i="24"/>
  <c r="W305" i="24"/>
  <c r="W312" i="24"/>
  <c r="W18" i="24"/>
  <c r="N318" i="24"/>
  <c r="AB319" i="24"/>
  <c r="AA319" i="24"/>
  <c r="AB321" i="24"/>
  <c r="AA321" i="24"/>
  <c r="N325" i="24"/>
  <c r="T325" i="24"/>
  <c r="N326" i="24"/>
  <c r="U315" i="24"/>
  <c r="U316" i="24"/>
  <c r="U317" i="24"/>
  <c r="U318" i="24"/>
  <c r="V318" i="24"/>
  <c r="W318" i="24"/>
  <c r="U319" i="24"/>
  <c r="V319" i="24"/>
  <c r="W319" i="24"/>
  <c r="U320" i="24"/>
  <c r="U321" i="24"/>
  <c r="U322" i="24"/>
  <c r="V322" i="24"/>
  <c r="W322" i="24"/>
  <c r="U323" i="24"/>
  <c r="V323" i="24"/>
  <c r="W323" i="24"/>
  <c r="U324" i="24"/>
  <c r="U325" i="24"/>
  <c r="U326" i="24"/>
  <c r="V326" i="24"/>
  <c r="W326" i="24"/>
  <c r="U327" i="24"/>
  <c r="V327" i="24"/>
  <c r="W327" i="24"/>
  <c r="U328" i="24"/>
  <c r="V315" i="24"/>
  <c r="V316" i="24"/>
  <c r="V317" i="24"/>
  <c r="V320" i="24"/>
  <c r="V321" i="24"/>
  <c r="V324" i="24"/>
  <c r="V325" i="24"/>
  <c r="V328" i="24"/>
  <c r="W316" i="24"/>
  <c r="W317" i="24"/>
  <c r="W320" i="24"/>
  <c r="W321" i="24"/>
  <c r="W324" i="24"/>
  <c r="W325" i="24"/>
  <c r="W328" i="24"/>
  <c r="AB339" i="24"/>
  <c r="U332" i="24"/>
  <c r="U333" i="24"/>
  <c r="U334" i="24"/>
  <c r="U335" i="24"/>
  <c r="V335" i="24"/>
  <c r="W335" i="24"/>
  <c r="U336" i="24"/>
  <c r="U337" i="24"/>
  <c r="U338" i="24"/>
  <c r="U339" i="24"/>
  <c r="V339" i="24"/>
  <c r="W339" i="24"/>
  <c r="U340" i="24"/>
  <c r="U341" i="24"/>
  <c r="U342" i="24"/>
  <c r="U343" i="24"/>
  <c r="V343" i="24"/>
  <c r="W343" i="24"/>
  <c r="U344" i="24"/>
  <c r="U345" i="24"/>
  <c r="U346" i="24"/>
  <c r="U347" i="24"/>
  <c r="U20" i="24"/>
  <c r="V332" i="24"/>
  <c r="V333" i="24"/>
  <c r="W333" i="24"/>
  <c r="V334" i="24"/>
  <c r="V336" i="24"/>
  <c r="V337" i="24"/>
  <c r="W337" i="24"/>
  <c r="V338" i="24"/>
  <c r="V340" i="24"/>
  <c r="V341" i="24"/>
  <c r="W341" i="24"/>
  <c r="V342" i="24"/>
  <c r="V344" i="24"/>
  <c r="V345" i="24"/>
  <c r="W345" i="24"/>
  <c r="V346" i="24"/>
  <c r="W332" i="24"/>
  <c r="W336" i="24"/>
  <c r="W340" i="24"/>
  <c r="W344" i="24"/>
  <c r="U354" i="24"/>
  <c r="V354" i="24"/>
  <c r="W354" i="24"/>
  <c r="X354" i="24"/>
  <c r="AB359" i="24"/>
  <c r="AA359" i="24"/>
  <c r="U364" i="24"/>
  <c r="V364" i="24"/>
  <c r="W364" i="24"/>
  <c r="X364" i="24"/>
  <c r="N368" i="24"/>
  <c r="T368" i="24"/>
  <c r="U370" i="24"/>
  <c r="V370" i="24"/>
  <c r="W370" i="24"/>
  <c r="X370" i="24"/>
  <c r="U350" i="24"/>
  <c r="U351" i="24"/>
  <c r="U352" i="24"/>
  <c r="U353" i="24"/>
  <c r="V353" i="24"/>
  <c r="W353" i="24"/>
  <c r="U355" i="24"/>
  <c r="U356" i="24"/>
  <c r="U357" i="24"/>
  <c r="V357" i="24"/>
  <c r="W357" i="24"/>
  <c r="U358" i="24"/>
  <c r="V358" i="24"/>
  <c r="W358" i="24"/>
  <c r="U359" i="24"/>
  <c r="U360" i="24"/>
  <c r="U361" i="24"/>
  <c r="V361" i="24"/>
  <c r="W361" i="24"/>
  <c r="U362" i="24"/>
  <c r="V362" i="24"/>
  <c r="W362" i="24"/>
  <c r="U363" i="24"/>
  <c r="U365" i="24"/>
  <c r="V365" i="24"/>
  <c r="W365" i="24"/>
  <c r="U366" i="24"/>
  <c r="V366" i="24"/>
  <c r="W366" i="24"/>
  <c r="U367" i="24"/>
  <c r="U368" i="24"/>
  <c r="U369" i="24"/>
  <c r="V369" i="24"/>
  <c r="W369" i="24"/>
  <c r="V350" i="24"/>
  <c r="V351" i="24"/>
  <c r="W351" i="24"/>
  <c r="V352" i="24"/>
  <c r="V355" i="24"/>
  <c r="W355" i="24"/>
  <c r="V356" i="24"/>
  <c r="V359" i="24"/>
  <c r="W359" i="24"/>
  <c r="V360" i="24"/>
  <c r="V363" i="24"/>
  <c r="W363" i="24"/>
  <c r="V367" i="24"/>
  <c r="W367" i="24"/>
  <c r="V368" i="24"/>
  <c r="V371" i="24"/>
  <c r="V21" i="24"/>
  <c r="W352" i="24"/>
  <c r="W356" i="24"/>
  <c r="W360" i="24"/>
  <c r="W368" i="24"/>
  <c r="AB375" i="24"/>
  <c r="AA375" i="24"/>
  <c r="U378" i="24"/>
  <c r="V378" i="24"/>
  <c r="W378" i="24"/>
  <c r="X378" i="24"/>
  <c r="Y378" i="24"/>
  <c r="AB379" i="24"/>
  <c r="AA379" i="24"/>
  <c r="AB380" i="24"/>
  <c r="U382" i="24"/>
  <c r="V382" i="24"/>
  <c r="W382" i="24"/>
  <c r="X382" i="24"/>
  <c r="AB385" i="24"/>
  <c r="AA385" i="24"/>
  <c r="U387" i="24"/>
  <c r="V387" i="24"/>
  <c r="W387" i="24"/>
  <c r="X387" i="24"/>
  <c r="Y387" i="24"/>
  <c r="Z387" i="24"/>
  <c r="AB390" i="24"/>
  <c r="AA390" i="24"/>
  <c r="U374" i="24"/>
  <c r="U375" i="24"/>
  <c r="V375" i="24"/>
  <c r="W375" i="24"/>
  <c r="U376" i="24"/>
  <c r="U377" i="24"/>
  <c r="U379" i="24"/>
  <c r="V379" i="24"/>
  <c r="W379" i="24"/>
  <c r="U380" i="24"/>
  <c r="U381" i="24"/>
  <c r="U383" i="24"/>
  <c r="V383" i="24"/>
  <c r="W383" i="24"/>
  <c r="U384" i="24"/>
  <c r="U385" i="24"/>
  <c r="U386" i="24"/>
  <c r="U388" i="24"/>
  <c r="U389" i="24"/>
  <c r="U390" i="24"/>
  <c r="U391" i="24"/>
  <c r="U22" i="24"/>
  <c r="V374" i="24"/>
  <c r="V376" i="24"/>
  <c r="V377" i="24"/>
  <c r="V380" i="24"/>
  <c r="V381" i="24"/>
  <c r="W381" i="24"/>
  <c r="V384" i="24"/>
  <c r="V385" i="24"/>
  <c r="V386" i="24"/>
  <c r="V388" i="24"/>
  <c r="V389" i="24"/>
  <c r="W389" i="24"/>
  <c r="V390" i="24"/>
  <c r="W374" i="24"/>
  <c r="W377" i="24"/>
  <c r="W385" i="24"/>
  <c r="W386" i="24"/>
  <c r="W390" i="24"/>
  <c r="AB374" i="24"/>
  <c r="AB397" i="24"/>
  <c r="AA397" i="24"/>
  <c r="N399" i="24"/>
  <c r="T399" i="24"/>
  <c r="AB400" i="24"/>
  <c r="AA400" i="24"/>
  <c r="U401" i="24"/>
  <c r="V401" i="24"/>
  <c r="W401" i="24"/>
  <c r="X401" i="24"/>
  <c r="Y401" i="24"/>
  <c r="Z401" i="24"/>
  <c r="AB402" i="24"/>
  <c r="AA402" i="24"/>
  <c r="U403" i="24"/>
  <c r="V403" i="24"/>
  <c r="W403" i="24"/>
  <c r="X403" i="24"/>
  <c r="Y403" i="24"/>
  <c r="Z403" i="24"/>
  <c r="AB407" i="24"/>
  <c r="AA407" i="24"/>
  <c r="AB408" i="24"/>
  <c r="U394" i="24"/>
  <c r="U395" i="24"/>
  <c r="U396" i="24"/>
  <c r="U397" i="24"/>
  <c r="U398" i="24"/>
  <c r="U399" i="24"/>
  <c r="U400" i="24"/>
  <c r="V400" i="24"/>
  <c r="W400" i="24"/>
  <c r="U402" i="24"/>
  <c r="U404" i="24"/>
  <c r="U405" i="24"/>
  <c r="U406" i="24"/>
  <c r="U407" i="24"/>
  <c r="U408" i="24"/>
  <c r="V408" i="24"/>
  <c r="W408" i="24"/>
  <c r="U409" i="24"/>
  <c r="V394" i="24"/>
  <c r="W394" i="24"/>
  <c r="V395" i="24"/>
  <c r="W395" i="24"/>
  <c r="V396" i="24"/>
  <c r="V397" i="24"/>
  <c r="V398" i="24"/>
  <c r="W398" i="24"/>
  <c r="V399" i="24"/>
  <c r="W399" i="24"/>
  <c r="V402" i="24"/>
  <c r="W402" i="24"/>
  <c r="V404" i="24"/>
  <c r="V405" i="24"/>
  <c r="V406" i="24"/>
  <c r="W406" i="24"/>
  <c r="V407" i="24"/>
  <c r="W407" i="24"/>
  <c r="V409" i="24"/>
  <c r="V410" i="24"/>
  <c r="V23" i="24"/>
  <c r="W396" i="24"/>
  <c r="W397" i="24"/>
  <c r="W404" i="24"/>
  <c r="W405" i="24"/>
  <c r="W409" i="24"/>
  <c r="N415" i="24"/>
  <c r="S415" i="24"/>
  <c r="AB417" i="24"/>
  <c r="AA417" i="24"/>
  <c r="AB419" i="24"/>
  <c r="AA419" i="24"/>
  <c r="N421" i="24"/>
  <c r="T421" i="24"/>
  <c r="N423" i="24"/>
  <c r="T423" i="24"/>
  <c r="U413" i="24"/>
  <c r="U414" i="24"/>
  <c r="U415" i="24"/>
  <c r="U416" i="24"/>
  <c r="U417" i="24"/>
  <c r="U418" i="24"/>
  <c r="U419" i="24"/>
  <c r="U420" i="24"/>
  <c r="U421" i="24"/>
  <c r="U422" i="24"/>
  <c r="U423" i="24"/>
  <c r="U424" i="24"/>
  <c r="V413" i="24"/>
  <c r="W413" i="24"/>
  <c r="V414" i="24"/>
  <c r="W414" i="24"/>
  <c r="V415" i="24"/>
  <c r="V416" i="24"/>
  <c r="V417" i="24"/>
  <c r="W417" i="24"/>
  <c r="V418" i="24"/>
  <c r="W418" i="24"/>
  <c r="V419" i="24"/>
  <c r="V420" i="24"/>
  <c r="V421" i="24"/>
  <c r="W421" i="24"/>
  <c r="V422" i="24"/>
  <c r="W422" i="24"/>
  <c r="V423" i="24"/>
  <c r="V424" i="24"/>
  <c r="V425" i="24"/>
  <c r="V24" i="24"/>
  <c r="W415" i="24"/>
  <c r="W416" i="24"/>
  <c r="W419" i="24"/>
  <c r="W420" i="24"/>
  <c r="W423" i="24"/>
  <c r="W424" i="24"/>
  <c r="AB428" i="24"/>
  <c r="AA428" i="24"/>
  <c r="N429" i="24"/>
  <c r="AB430" i="24"/>
  <c r="U431" i="24"/>
  <c r="V431" i="24"/>
  <c r="W431" i="24"/>
  <c r="X431" i="24"/>
  <c r="U435" i="24"/>
  <c r="V435" i="24"/>
  <c r="W435" i="24"/>
  <c r="X435" i="24"/>
  <c r="Y435" i="24"/>
  <c r="Z435" i="24"/>
  <c r="AB436" i="24"/>
  <c r="AA436" i="24"/>
  <c r="N438" i="24"/>
  <c r="U439" i="24"/>
  <c r="V439" i="24"/>
  <c r="W439" i="24"/>
  <c r="X439" i="24"/>
  <c r="Y439" i="24"/>
  <c r="AB441" i="24"/>
  <c r="AB444" i="24"/>
  <c r="AA444" i="24"/>
  <c r="AB446" i="24"/>
  <c r="AA446" i="24"/>
  <c r="U428" i="24"/>
  <c r="U429" i="24"/>
  <c r="U430" i="24"/>
  <c r="U432" i="24"/>
  <c r="U433" i="24"/>
  <c r="U434" i="24"/>
  <c r="V434" i="24"/>
  <c r="W434" i="24"/>
  <c r="U436" i="24"/>
  <c r="U437" i="24"/>
  <c r="U438" i="24"/>
  <c r="V438" i="24"/>
  <c r="W438" i="24"/>
  <c r="U440" i="24"/>
  <c r="U441" i="24"/>
  <c r="U442" i="24"/>
  <c r="V442" i="24"/>
  <c r="W442" i="24"/>
  <c r="U443" i="24"/>
  <c r="U444" i="24"/>
  <c r="U445" i="24"/>
  <c r="U446" i="24"/>
  <c r="V446" i="24"/>
  <c r="W446" i="24"/>
  <c r="V428" i="24"/>
  <c r="V429" i="24"/>
  <c r="V430" i="24"/>
  <c r="V432" i="24"/>
  <c r="V433" i="24"/>
  <c r="W433" i="24"/>
  <c r="V436" i="24"/>
  <c r="V437" i="24"/>
  <c r="W437" i="24"/>
  <c r="V440" i="24"/>
  <c r="V441" i="24"/>
  <c r="W441" i="24"/>
  <c r="V443" i="24"/>
  <c r="V444" i="24"/>
  <c r="V445" i="24"/>
  <c r="W445" i="24"/>
  <c r="W428" i="24"/>
  <c r="W432" i="24"/>
  <c r="W436" i="24"/>
  <c r="W440" i="24"/>
  <c r="W443" i="24"/>
  <c r="W444" i="24"/>
  <c r="U450" i="24"/>
  <c r="V450" i="24"/>
  <c r="W450" i="24"/>
  <c r="X450" i="24"/>
  <c r="Y450" i="24"/>
  <c r="Z450" i="24"/>
  <c r="N451" i="24"/>
  <c r="T451" i="24"/>
  <c r="AB458" i="24"/>
  <c r="AA458" i="24"/>
  <c r="N459" i="24"/>
  <c r="T459" i="24"/>
  <c r="N460" i="24"/>
  <c r="T460" i="24"/>
  <c r="U451" i="24"/>
  <c r="U452" i="24"/>
  <c r="U453" i="24"/>
  <c r="V453" i="24"/>
  <c r="W453" i="24"/>
  <c r="U454" i="24"/>
  <c r="U455" i="24"/>
  <c r="U456" i="24"/>
  <c r="U457" i="24"/>
  <c r="V457" i="24"/>
  <c r="W457" i="24"/>
  <c r="U458" i="24"/>
  <c r="U459" i="24"/>
  <c r="U460" i="24"/>
  <c r="U461" i="24"/>
  <c r="V461" i="24"/>
  <c r="W461" i="24"/>
  <c r="U462" i="24"/>
  <c r="U463" i="24"/>
  <c r="U464" i="24"/>
  <c r="U465" i="24"/>
  <c r="U26" i="24"/>
  <c r="V451" i="24"/>
  <c r="V452" i="24"/>
  <c r="V454" i="24"/>
  <c r="V455" i="24"/>
  <c r="V456" i="24"/>
  <c r="V458" i="24"/>
  <c r="V459" i="24"/>
  <c r="V460" i="24"/>
  <c r="V462" i="24"/>
  <c r="V463" i="24"/>
  <c r="V464" i="24"/>
  <c r="V465" i="24"/>
  <c r="V26" i="24"/>
  <c r="W452" i="24"/>
  <c r="W456" i="24"/>
  <c r="W451" i="24"/>
  <c r="W454" i="24"/>
  <c r="W455" i="24"/>
  <c r="W458" i="24"/>
  <c r="W459" i="24"/>
  <c r="W462" i="24"/>
  <c r="W463" i="24"/>
  <c r="AB472" i="24"/>
  <c r="AA472" i="24"/>
  <c r="N474" i="24"/>
  <c r="T474" i="24"/>
  <c r="U476" i="24"/>
  <c r="U27" i="24"/>
  <c r="V468" i="24"/>
  <c r="U468" i="24"/>
  <c r="W468" i="24"/>
  <c r="V469" i="24"/>
  <c r="V470" i="24"/>
  <c r="V471" i="24"/>
  <c r="V472" i="24"/>
  <c r="U472" i="24"/>
  <c r="W472" i="24"/>
  <c r="V473" i="24"/>
  <c r="V474" i="24"/>
  <c r="V475" i="24"/>
  <c r="V476" i="24"/>
  <c r="V27" i="24"/>
  <c r="U469" i="24"/>
  <c r="W469" i="24"/>
  <c r="U470" i="24"/>
  <c r="W470" i="24"/>
  <c r="U471" i="24"/>
  <c r="W471" i="24"/>
  <c r="U473" i="24"/>
  <c r="W473" i="24"/>
  <c r="U474" i="24"/>
  <c r="W474" i="24"/>
  <c r="U475" i="24"/>
  <c r="W475" i="24"/>
  <c r="X475" i="24"/>
  <c r="AB484" i="24"/>
  <c r="AA484" i="24"/>
  <c r="AB485" i="24"/>
  <c r="AA485" i="24"/>
  <c r="U488" i="24"/>
  <c r="V488" i="24"/>
  <c r="W488" i="24"/>
  <c r="X488" i="24"/>
  <c r="Y488" i="24"/>
  <c r="Z488" i="24"/>
  <c r="N489" i="24"/>
  <c r="T489" i="24"/>
  <c r="N490" i="24"/>
  <c r="S490" i="24"/>
  <c r="AB492" i="24"/>
  <c r="AA492" i="24"/>
  <c r="AB493" i="24"/>
  <c r="AA493" i="24"/>
  <c r="U479" i="24"/>
  <c r="V479" i="24"/>
  <c r="W479" i="24"/>
  <c r="U480" i="24"/>
  <c r="U481" i="24"/>
  <c r="U482" i="24"/>
  <c r="U483" i="24"/>
  <c r="V483" i="24"/>
  <c r="W483" i="24"/>
  <c r="U484" i="24"/>
  <c r="U485" i="24"/>
  <c r="U486" i="24"/>
  <c r="U487" i="24"/>
  <c r="V487" i="24"/>
  <c r="W487" i="24"/>
  <c r="U489" i="24"/>
  <c r="U490" i="24"/>
  <c r="U491" i="24"/>
  <c r="V491" i="24"/>
  <c r="W491" i="24"/>
  <c r="U492" i="24"/>
  <c r="U493" i="24"/>
  <c r="V480" i="24"/>
  <c r="V481" i="24"/>
  <c r="W481" i="24"/>
  <c r="V482" i="24"/>
  <c r="V484" i="24"/>
  <c r="V485" i="24"/>
  <c r="V486" i="24"/>
  <c r="V489" i="24"/>
  <c r="W489" i="24"/>
  <c r="V490" i="24"/>
  <c r="V492" i="24"/>
  <c r="V493" i="24"/>
  <c r="W493" i="24"/>
  <c r="V494" i="24"/>
  <c r="V28" i="24"/>
  <c r="W480" i="24"/>
  <c r="W484" i="24"/>
  <c r="W485" i="24"/>
  <c r="W492" i="24"/>
  <c r="N499" i="24"/>
  <c r="T499" i="24"/>
  <c r="U500" i="24"/>
  <c r="V500" i="24"/>
  <c r="W500" i="24"/>
  <c r="X500" i="24"/>
  <c r="U502" i="24"/>
  <c r="V502" i="24"/>
  <c r="W502" i="24"/>
  <c r="X502" i="24"/>
  <c r="S498" i="24"/>
  <c r="U497" i="24"/>
  <c r="U498" i="24"/>
  <c r="U499" i="24"/>
  <c r="U501" i="24"/>
  <c r="U503" i="24"/>
  <c r="U29" i="24"/>
  <c r="V497" i="24"/>
  <c r="V498" i="24"/>
  <c r="V499" i="24"/>
  <c r="V501" i="24"/>
  <c r="V503" i="24"/>
  <c r="V29" i="24"/>
  <c r="W497" i="24"/>
  <c r="W498" i="24"/>
  <c r="X498" i="24"/>
  <c r="Y498" i="24"/>
  <c r="Z498" i="24"/>
  <c r="W499" i="24"/>
  <c r="W501" i="24"/>
  <c r="AB498" i="24"/>
  <c r="AA498" i="24"/>
  <c r="N507" i="24"/>
  <c r="T507" i="24"/>
  <c r="U506" i="24"/>
  <c r="U507" i="24"/>
  <c r="V506" i="24"/>
  <c r="V507" i="24"/>
  <c r="W507" i="24"/>
  <c r="U511" i="24"/>
  <c r="U31" i="24"/>
  <c r="V511" i="24"/>
  <c r="V31" i="24"/>
  <c r="N515" i="24"/>
  <c r="N517" i="24"/>
  <c r="AB518" i="24"/>
  <c r="AA518" i="24"/>
  <c r="N519" i="24"/>
  <c r="N523" i="24"/>
  <c r="N525" i="24"/>
  <c r="N521" i="24"/>
  <c r="S521" i="24"/>
  <c r="U515" i="24"/>
  <c r="U516" i="24"/>
  <c r="U517" i="24"/>
  <c r="U518" i="24"/>
  <c r="U519" i="24"/>
  <c r="U520" i="24"/>
  <c r="U521" i="24"/>
  <c r="U522" i="24"/>
  <c r="U523" i="24"/>
  <c r="U524" i="24"/>
  <c r="U525" i="24"/>
  <c r="U526" i="24"/>
  <c r="U527" i="24"/>
  <c r="U528" i="24"/>
  <c r="V515" i="24"/>
  <c r="V516" i="24"/>
  <c r="V517" i="24"/>
  <c r="V518" i="24"/>
  <c r="V519" i="24"/>
  <c r="V520" i="24"/>
  <c r="V521" i="24"/>
  <c r="V522" i="24"/>
  <c r="V523" i="24"/>
  <c r="V524" i="24"/>
  <c r="V525" i="24"/>
  <c r="V526" i="24"/>
  <c r="V527" i="24"/>
  <c r="V528" i="24"/>
  <c r="W515" i="24"/>
  <c r="W516" i="24"/>
  <c r="W517" i="24"/>
  <c r="W518" i="24"/>
  <c r="W519" i="24"/>
  <c r="W520" i="24"/>
  <c r="W521" i="24"/>
  <c r="W522" i="24"/>
  <c r="W523" i="24"/>
  <c r="W524" i="24"/>
  <c r="W525" i="24"/>
  <c r="W526" i="24"/>
  <c r="W527" i="24"/>
  <c r="W528" i="24"/>
  <c r="X521" i="24"/>
  <c r="Y521" i="24"/>
  <c r="Z521" i="24"/>
  <c r="X526" i="24"/>
  <c r="Y526" i="24"/>
  <c r="Z526" i="24"/>
  <c r="AB521" i="24"/>
  <c r="AA521" i="24"/>
  <c r="N533" i="24"/>
  <c r="T533" i="24"/>
  <c r="N534" i="24"/>
  <c r="T534" i="24"/>
  <c r="N535" i="24"/>
  <c r="T535" i="24"/>
  <c r="AB537" i="24"/>
  <c r="AA537" i="24"/>
  <c r="N540" i="24"/>
  <c r="T540" i="24"/>
  <c r="AB542" i="24"/>
  <c r="AA542" i="24"/>
  <c r="U543" i="24"/>
  <c r="V543" i="24"/>
  <c r="W543" i="24"/>
  <c r="X543" i="24"/>
  <c r="N546" i="24"/>
  <c r="T546" i="24"/>
  <c r="N547" i="24"/>
  <c r="U532" i="24"/>
  <c r="U533" i="24"/>
  <c r="U534" i="24"/>
  <c r="U535" i="24"/>
  <c r="U536" i="24"/>
  <c r="U537" i="24"/>
  <c r="U538" i="24"/>
  <c r="U539" i="24"/>
  <c r="U540" i="24"/>
  <c r="U541" i="24"/>
  <c r="V541" i="24"/>
  <c r="W541" i="24"/>
  <c r="U542" i="24"/>
  <c r="U544" i="24"/>
  <c r="U545" i="24"/>
  <c r="U546" i="24"/>
  <c r="U547" i="24"/>
  <c r="V532" i="24"/>
  <c r="W532" i="24"/>
  <c r="V533" i="24"/>
  <c r="V534" i="24"/>
  <c r="V535" i="24"/>
  <c r="W535" i="24"/>
  <c r="V536" i="24"/>
  <c r="W536" i="24"/>
  <c r="V537" i="24"/>
  <c r="V538" i="24"/>
  <c r="V539" i="24"/>
  <c r="W539" i="24"/>
  <c r="V540" i="24"/>
  <c r="W540" i="24"/>
  <c r="V542" i="24"/>
  <c r="V544" i="24"/>
  <c r="W544" i="24"/>
  <c r="V545" i="24"/>
  <c r="V546" i="24"/>
  <c r="V547" i="24"/>
  <c r="W547" i="24"/>
  <c r="V548" i="24"/>
  <c r="W534" i="24"/>
  <c r="W537" i="24"/>
  <c r="W538" i="24"/>
  <c r="W542" i="24"/>
  <c r="W545" i="24"/>
  <c r="W546" i="24"/>
  <c r="N554" i="24"/>
  <c r="T554" i="24"/>
  <c r="U556" i="24"/>
  <c r="V556" i="24"/>
  <c r="W556" i="24"/>
  <c r="X556" i="24"/>
  <c r="U559" i="24"/>
  <c r="V559" i="24"/>
  <c r="W559" i="24"/>
  <c r="X559" i="24"/>
  <c r="N560" i="24"/>
  <c r="T560" i="24"/>
  <c r="U551" i="24"/>
  <c r="V551" i="24"/>
  <c r="W551" i="24"/>
  <c r="U552" i="24"/>
  <c r="U553" i="24"/>
  <c r="U554" i="24"/>
  <c r="U555" i="24"/>
  <c r="V555" i="24"/>
  <c r="W555" i="24"/>
  <c r="U557" i="24"/>
  <c r="U558" i="24"/>
  <c r="U560" i="24"/>
  <c r="U561" i="24"/>
  <c r="V552" i="24"/>
  <c r="V553" i="24"/>
  <c r="W553" i="24"/>
  <c r="V554" i="24"/>
  <c r="V557" i="24"/>
  <c r="V558" i="24"/>
  <c r="V560" i="24"/>
  <c r="V561" i="24"/>
  <c r="W561" i="24"/>
  <c r="V562" i="24"/>
  <c r="V37" i="24"/>
  <c r="W552" i="24"/>
  <c r="W557" i="24"/>
  <c r="W560" i="24"/>
  <c r="AB568" i="24"/>
  <c r="AA568" i="24"/>
  <c r="N574" i="24"/>
  <c r="U565" i="24"/>
  <c r="U566" i="24"/>
  <c r="U567" i="24"/>
  <c r="U568" i="24"/>
  <c r="U569" i="24"/>
  <c r="U570" i="24"/>
  <c r="U571" i="24"/>
  <c r="U572" i="24"/>
  <c r="U573" i="24"/>
  <c r="U574" i="24"/>
  <c r="U575" i="24"/>
  <c r="U38" i="24"/>
  <c r="V565" i="24"/>
  <c r="V566" i="24"/>
  <c r="V567" i="24"/>
  <c r="V568" i="24"/>
  <c r="V569" i="24"/>
  <c r="V570" i="24"/>
  <c r="V571" i="24"/>
  <c r="V572" i="24"/>
  <c r="V573" i="24"/>
  <c r="V574" i="24"/>
  <c r="V575" i="24"/>
  <c r="V38" i="24"/>
  <c r="W565" i="24"/>
  <c r="W566" i="24"/>
  <c r="W567" i="24"/>
  <c r="W568" i="24"/>
  <c r="W569" i="24"/>
  <c r="W570" i="24"/>
  <c r="W571" i="24"/>
  <c r="W572" i="24"/>
  <c r="W573" i="24"/>
  <c r="W574" i="24"/>
  <c r="W575" i="24"/>
  <c r="W38" i="24"/>
  <c r="AB578" i="24"/>
  <c r="N580" i="24"/>
  <c r="AB586" i="24"/>
  <c r="AA586" i="24"/>
  <c r="AB588" i="24"/>
  <c r="AA588" i="24"/>
  <c r="U590" i="24"/>
  <c r="V590" i="24"/>
  <c r="W590" i="24"/>
  <c r="X590" i="24"/>
  <c r="Y590" i="24"/>
  <c r="Z590" i="24"/>
  <c r="U595" i="24"/>
  <c r="V595" i="24"/>
  <c r="W595" i="24"/>
  <c r="X595" i="24"/>
  <c r="N598" i="24"/>
  <c r="T598" i="24"/>
  <c r="N599" i="24"/>
  <c r="T599" i="24"/>
  <c r="U600" i="24"/>
  <c r="V600" i="24"/>
  <c r="W600" i="24"/>
  <c r="X600" i="24"/>
  <c r="U578" i="24"/>
  <c r="U579" i="24"/>
  <c r="U580" i="24"/>
  <c r="U581" i="24"/>
  <c r="U582" i="24"/>
  <c r="U583" i="24"/>
  <c r="U584" i="24"/>
  <c r="V584" i="24"/>
  <c r="W584" i="24"/>
  <c r="U585" i="24"/>
  <c r="U586" i="24"/>
  <c r="U587" i="24"/>
  <c r="U588" i="24"/>
  <c r="U589" i="24"/>
  <c r="U591" i="24"/>
  <c r="U592" i="24"/>
  <c r="V592" i="24"/>
  <c r="W592" i="24"/>
  <c r="U593" i="24"/>
  <c r="U594" i="24"/>
  <c r="U596" i="24"/>
  <c r="V596" i="24"/>
  <c r="W596" i="24"/>
  <c r="U597" i="24"/>
  <c r="U598" i="24"/>
  <c r="U599" i="24"/>
  <c r="U601" i="24"/>
  <c r="V578" i="24"/>
  <c r="W578" i="24"/>
  <c r="V579" i="24"/>
  <c r="V580" i="24"/>
  <c r="V581" i="24"/>
  <c r="V582" i="24"/>
  <c r="W582" i="24"/>
  <c r="V583" i="24"/>
  <c r="W583" i="24"/>
  <c r="V585" i="24"/>
  <c r="V586" i="24"/>
  <c r="W586" i="24"/>
  <c r="V587" i="24"/>
  <c r="W587" i="24"/>
  <c r="V588" i="24"/>
  <c r="V589" i="24"/>
  <c r="V591" i="24"/>
  <c r="W591" i="24"/>
  <c r="V593" i="24"/>
  <c r="V594" i="24"/>
  <c r="W594" i="24"/>
  <c r="V597" i="24"/>
  <c r="V598" i="24"/>
  <c r="W598" i="24"/>
  <c r="V599" i="24"/>
  <c r="W599" i="24"/>
  <c r="V601" i="24"/>
  <c r="W580" i="24"/>
  <c r="W581" i="24"/>
  <c r="W585" i="24"/>
  <c r="W588" i="24"/>
  <c r="W589" i="24"/>
  <c r="W593" i="24"/>
  <c r="W597" i="24"/>
  <c r="W601" i="24"/>
  <c r="N607" i="24"/>
  <c r="T607" i="24"/>
  <c r="AB612" i="24"/>
  <c r="AA612" i="24"/>
  <c r="N614" i="24"/>
  <c r="T614" i="24"/>
  <c r="U605" i="24"/>
  <c r="U606" i="24"/>
  <c r="U607" i="24"/>
  <c r="U608" i="24"/>
  <c r="V608" i="24"/>
  <c r="W608" i="24"/>
  <c r="U609" i="24"/>
  <c r="U610" i="24"/>
  <c r="U611" i="24"/>
  <c r="U612" i="24"/>
  <c r="V612" i="24"/>
  <c r="W612" i="24"/>
  <c r="U613" i="24"/>
  <c r="U614" i="24"/>
  <c r="U615" i="24"/>
  <c r="U616" i="24"/>
  <c r="V616" i="24"/>
  <c r="W616" i="24"/>
  <c r="U617" i="24"/>
  <c r="V605" i="24"/>
  <c r="V606" i="24"/>
  <c r="W606" i="24"/>
  <c r="V607" i="24"/>
  <c r="V609" i="24"/>
  <c r="V610" i="24"/>
  <c r="V611" i="24"/>
  <c r="V613" i="24"/>
  <c r="V614" i="24"/>
  <c r="V615" i="24"/>
  <c r="V617" i="24"/>
  <c r="V618" i="24"/>
  <c r="V40" i="24"/>
  <c r="W614" i="24"/>
  <c r="W607" i="24"/>
  <c r="W610" i="24"/>
  <c r="W611" i="24"/>
  <c r="W615" i="24"/>
  <c r="AB621" i="24"/>
  <c r="N622" i="24"/>
  <c r="N623" i="24"/>
  <c r="T623" i="24"/>
  <c r="N625" i="24"/>
  <c r="T625" i="24"/>
  <c r="N628" i="24"/>
  <c r="AB629" i="24"/>
  <c r="AA629" i="24"/>
  <c r="AB632" i="24"/>
  <c r="U635" i="24"/>
  <c r="V635" i="24"/>
  <c r="W635" i="24"/>
  <c r="X635" i="24"/>
  <c r="Y635" i="24"/>
  <c r="Z635" i="24"/>
  <c r="N636" i="24"/>
  <c r="T636" i="24"/>
  <c r="AB637" i="24"/>
  <c r="AA637" i="24"/>
  <c r="N638" i="24"/>
  <c r="N640" i="24"/>
  <c r="T640" i="24"/>
  <c r="N641" i="24"/>
  <c r="U621" i="24"/>
  <c r="U622" i="24"/>
  <c r="U623" i="24"/>
  <c r="U624" i="24"/>
  <c r="U625" i="24"/>
  <c r="U626" i="24"/>
  <c r="U627" i="24"/>
  <c r="U628" i="24"/>
  <c r="U629" i="24"/>
  <c r="U630" i="24"/>
  <c r="U631" i="24"/>
  <c r="U632" i="24"/>
  <c r="U633" i="24"/>
  <c r="U634" i="24"/>
  <c r="U636" i="24"/>
  <c r="U637" i="24"/>
  <c r="U638" i="24"/>
  <c r="U639" i="24"/>
  <c r="U640" i="24"/>
  <c r="U641" i="24"/>
  <c r="V621" i="24"/>
  <c r="V622" i="24"/>
  <c r="W622" i="24"/>
  <c r="V623" i="24"/>
  <c r="V624" i="24"/>
  <c r="V625" i="24"/>
  <c r="V626" i="24"/>
  <c r="V627" i="24"/>
  <c r="V628" i="24"/>
  <c r="V629" i="24"/>
  <c r="V630" i="24"/>
  <c r="W630" i="24"/>
  <c r="V631" i="24"/>
  <c r="V632" i="24"/>
  <c r="V633" i="24"/>
  <c r="V634" i="24"/>
  <c r="V636" i="24"/>
  <c r="V637" i="24"/>
  <c r="V638" i="24"/>
  <c r="W638" i="24"/>
  <c r="V639" i="24"/>
  <c r="V640" i="24"/>
  <c r="V641" i="24"/>
  <c r="V642" i="24"/>
  <c r="V44" i="24"/>
  <c r="W623" i="24"/>
  <c r="W624" i="24"/>
  <c r="W627" i="24"/>
  <c r="W628" i="24"/>
  <c r="W631" i="24"/>
  <c r="W632" i="24"/>
  <c r="W634" i="24"/>
  <c r="W639" i="24"/>
  <c r="W640" i="24"/>
  <c r="AB645" i="24"/>
  <c r="AA645" i="24"/>
  <c r="U647" i="24"/>
  <c r="V647" i="24"/>
  <c r="W647" i="24"/>
  <c r="X647" i="24"/>
  <c r="AB649" i="24"/>
  <c r="AA649" i="24"/>
  <c r="N647" i="24"/>
  <c r="T647" i="24"/>
  <c r="U645" i="24"/>
  <c r="V645" i="24"/>
  <c r="W645" i="24"/>
  <c r="U646" i="24"/>
  <c r="U648" i="24"/>
  <c r="V648" i="24"/>
  <c r="W648" i="24"/>
  <c r="U649" i="24"/>
  <c r="V649" i="24"/>
  <c r="W649" i="24"/>
  <c r="U650" i="24"/>
  <c r="U651" i="24"/>
  <c r="U652" i="24"/>
  <c r="U653" i="24"/>
  <c r="V653" i="24"/>
  <c r="W653" i="24"/>
  <c r="U654" i="24"/>
  <c r="U655" i="24"/>
  <c r="U656" i="24"/>
  <c r="U45" i="24"/>
  <c r="V646" i="24"/>
  <c r="V650" i="24"/>
  <c r="V651" i="24"/>
  <c r="V652" i="24"/>
  <c r="V654" i="24"/>
  <c r="V655" i="24"/>
  <c r="W655" i="24"/>
  <c r="W646" i="24"/>
  <c r="W650" i="24"/>
  <c r="W651" i="24"/>
  <c r="W652" i="24"/>
  <c r="W654" i="24"/>
  <c r="W656" i="24"/>
  <c r="W45" i="24"/>
  <c r="U660" i="24"/>
  <c r="V660" i="24"/>
  <c r="W660" i="24"/>
  <c r="X660" i="24"/>
  <c r="Y660" i="24"/>
  <c r="Z660" i="24"/>
  <c r="AB662" i="24"/>
  <c r="AA662" i="24"/>
  <c r="N664" i="24"/>
  <c r="T664" i="24"/>
  <c r="AB665" i="24"/>
  <c r="AA665" i="24"/>
  <c r="U659" i="24"/>
  <c r="U661" i="24"/>
  <c r="U662" i="24"/>
  <c r="U663" i="24"/>
  <c r="U664" i="24"/>
  <c r="V664" i="24"/>
  <c r="W664" i="24"/>
  <c r="U665" i="24"/>
  <c r="V659" i="24"/>
  <c r="V661" i="24"/>
  <c r="V662" i="24"/>
  <c r="V663" i="24"/>
  <c r="V665" i="24"/>
  <c r="W661" i="24"/>
  <c r="W662" i="24"/>
  <c r="W665" i="24"/>
  <c r="AB671" i="24"/>
  <c r="AA671" i="24"/>
  <c r="AB672" i="24"/>
  <c r="AA672" i="24"/>
  <c r="U679" i="24"/>
  <c r="V679" i="24"/>
  <c r="W679" i="24"/>
  <c r="X679" i="24"/>
  <c r="Y679" i="24"/>
  <c r="Z679" i="24"/>
  <c r="N680" i="24"/>
  <c r="U682" i="24"/>
  <c r="V682" i="24"/>
  <c r="W682" i="24"/>
  <c r="X682" i="24"/>
  <c r="U683" i="24"/>
  <c r="V683" i="24"/>
  <c r="W683" i="24"/>
  <c r="X683" i="24"/>
  <c r="Y683" i="24"/>
  <c r="Z683" i="24"/>
  <c r="N686" i="24"/>
  <c r="T686" i="24"/>
  <c r="AB689" i="24"/>
  <c r="AA689" i="24"/>
  <c r="U669" i="24"/>
  <c r="U670" i="24"/>
  <c r="U671" i="24"/>
  <c r="U672" i="24"/>
  <c r="V672" i="24"/>
  <c r="W672" i="24"/>
  <c r="U673" i="24"/>
  <c r="U674" i="24"/>
  <c r="U675" i="24"/>
  <c r="U676" i="24"/>
  <c r="V676" i="24"/>
  <c r="W676" i="24"/>
  <c r="U677" i="24"/>
  <c r="U678" i="24"/>
  <c r="U680" i="24"/>
  <c r="V680" i="24"/>
  <c r="W680" i="24"/>
  <c r="U681" i="24"/>
  <c r="U684" i="24"/>
  <c r="V684" i="24"/>
  <c r="W684" i="24"/>
  <c r="U685" i="24"/>
  <c r="U686" i="24"/>
  <c r="U687" i="24"/>
  <c r="U688" i="24"/>
  <c r="V688" i="24"/>
  <c r="W688" i="24"/>
  <c r="U689" i="24"/>
  <c r="V669" i="24"/>
  <c r="V670" i="24"/>
  <c r="W670" i="24"/>
  <c r="V671" i="24"/>
  <c r="V673" i="24"/>
  <c r="V674" i="24"/>
  <c r="V675" i="24"/>
  <c r="V677" i="24"/>
  <c r="V678" i="24"/>
  <c r="V681" i="24"/>
  <c r="V685" i="24"/>
  <c r="V686" i="24"/>
  <c r="V687" i="24"/>
  <c r="V689" i="24"/>
  <c r="V690" i="24"/>
  <c r="V47" i="24"/>
  <c r="W686" i="24"/>
  <c r="W671" i="24"/>
  <c r="W675" i="24"/>
  <c r="W678" i="24"/>
  <c r="W687" i="24"/>
  <c r="N694" i="24"/>
  <c r="T694" i="24"/>
  <c r="N695" i="24"/>
  <c r="T695" i="24"/>
  <c r="U698" i="24"/>
  <c r="V698" i="24"/>
  <c r="W698" i="24"/>
  <c r="X698" i="24"/>
  <c r="Y698" i="24"/>
  <c r="Z698" i="24"/>
  <c r="U702" i="24"/>
  <c r="V702" i="24"/>
  <c r="W702" i="24"/>
  <c r="X702" i="24"/>
  <c r="U693" i="24"/>
  <c r="U694" i="24"/>
  <c r="U695" i="24"/>
  <c r="U696" i="24"/>
  <c r="U697" i="24"/>
  <c r="U699" i="24"/>
  <c r="U700" i="24"/>
  <c r="U701" i="24"/>
  <c r="U703" i="24"/>
  <c r="U48" i="24"/>
  <c r="V693" i="24"/>
  <c r="V694" i="24"/>
  <c r="V695" i="24"/>
  <c r="V696" i="24"/>
  <c r="V697" i="24"/>
  <c r="V699" i="24"/>
  <c r="V700" i="24"/>
  <c r="V701" i="24"/>
  <c r="V703" i="24"/>
  <c r="V48" i="24"/>
  <c r="W693" i="24"/>
  <c r="W694" i="24"/>
  <c r="W695" i="24"/>
  <c r="W696" i="24"/>
  <c r="W697" i="24"/>
  <c r="W699" i="24"/>
  <c r="W700" i="24"/>
  <c r="W701" i="24"/>
  <c r="W703" i="24"/>
  <c r="W48" i="24"/>
  <c r="AB707" i="24"/>
  <c r="AA707" i="24"/>
  <c r="U706" i="24"/>
  <c r="U707" i="24"/>
  <c r="V707" i="24"/>
  <c r="W707" i="24"/>
  <c r="U708" i="24"/>
  <c r="V706" i="24"/>
  <c r="V708" i="24"/>
  <c r="W706" i="24"/>
  <c r="AB711" i="24"/>
  <c r="AA711" i="24"/>
  <c r="AB714" i="24"/>
  <c r="AA714" i="24"/>
  <c r="U717" i="24"/>
  <c r="V717" i="24"/>
  <c r="W717" i="24"/>
  <c r="X717" i="24"/>
  <c r="Y717" i="24"/>
  <c r="AB719" i="24"/>
  <c r="AA719" i="24"/>
  <c r="AB720" i="24"/>
  <c r="AA720" i="24"/>
  <c r="AB727" i="24"/>
  <c r="AA727" i="24"/>
  <c r="N729" i="24"/>
  <c r="U730" i="24"/>
  <c r="V730" i="24"/>
  <c r="W730" i="24"/>
  <c r="X730" i="24"/>
  <c r="Y730" i="24"/>
  <c r="Z730" i="24"/>
  <c r="U734" i="24"/>
  <c r="V734" i="24"/>
  <c r="W734" i="24"/>
  <c r="X734" i="24"/>
  <c r="Y734" i="24"/>
  <c r="Z734" i="24"/>
  <c r="AB735" i="24"/>
  <c r="AA735" i="24"/>
  <c r="AB736" i="24"/>
  <c r="AA736" i="24"/>
  <c r="U738" i="24"/>
  <c r="V738" i="24"/>
  <c r="W738" i="24"/>
  <c r="X738" i="24"/>
  <c r="Y738" i="24"/>
  <c r="Z738" i="24"/>
  <c r="AB739" i="24"/>
  <c r="AA739" i="24"/>
  <c r="U711" i="24"/>
  <c r="U712" i="24"/>
  <c r="U713" i="24"/>
  <c r="U714" i="24"/>
  <c r="V714" i="24"/>
  <c r="W714" i="24"/>
  <c r="U715" i="24"/>
  <c r="U716" i="24"/>
  <c r="U718" i="24"/>
  <c r="U719" i="24"/>
  <c r="U720" i="24"/>
  <c r="U721" i="24"/>
  <c r="U722" i="24"/>
  <c r="V722" i="24"/>
  <c r="W722" i="24"/>
  <c r="U723" i="24"/>
  <c r="U724" i="24"/>
  <c r="U725" i="24"/>
  <c r="U726" i="24"/>
  <c r="V726" i="24"/>
  <c r="W726" i="24"/>
  <c r="U727" i="24"/>
  <c r="U728" i="24"/>
  <c r="U729" i="24"/>
  <c r="U731" i="24"/>
  <c r="U732" i="24"/>
  <c r="U733" i="24"/>
  <c r="U735" i="24"/>
  <c r="U736" i="24"/>
  <c r="U737" i="24"/>
  <c r="U739" i="24"/>
  <c r="V711" i="24"/>
  <c r="V712" i="24"/>
  <c r="V713" i="24"/>
  <c r="V715" i="24"/>
  <c r="V716" i="24"/>
  <c r="V718" i="24"/>
  <c r="V719" i="24"/>
  <c r="V720" i="24"/>
  <c r="V721" i="24"/>
  <c r="V723" i="24"/>
  <c r="V724" i="24"/>
  <c r="V725" i="24"/>
  <c r="V727" i="24"/>
  <c r="V728" i="24"/>
  <c r="V729" i="24"/>
  <c r="V731" i="24"/>
  <c r="V732" i="24"/>
  <c r="V733" i="24"/>
  <c r="V735" i="24"/>
  <c r="V736" i="24"/>
  <c r="V737" i="24"/>
  <c r="V739" i="24"/>
  <c r="V740" i="24"/>
  <c r="V53" i="24"/>
  <c r="W712" i="24"/>
  <c r="W716" i="24"/>
  <c r="W728" i="24"/>
  <c r="W732" i="24"/>
  <c r="W733" i="24"/>
  <c r="W713" i="24"/>
  <c r="W718" i="24"/>
  <c r="W720" i="24"/>
  <c r="W721" i="24"/>
  <c r="W724" i="24"/>
  <c r="W725" i="24"/>
  <c r="W729" i="24"/>
  <c r="W736" i="24"/>
  <c r="W737" i="24"/>
  <c r="AB747" i="24"/>
  <c r="AA747" i="24"/>
  <c r="AB748" i="24"/>
  <c r="AA748" i="24"/>
  <c r="U749" i="24"/>
  <c r="V749" i="24"/>
  <c r="W749" i="24"/>
  <c r="X749" i="24"/>
  <c r="Y749" i="24"/>
  <c r="Z749" i="24"/>
  <c r="AB752" i="24"/>
  <c r="AA752" i="24"/>
  <c r="U743" i="24"/>
  <c r="U746" i="24"/>
  <c r="U747" i="24"/>
  <c r="U748" i="24"/>
  <c r="U750" i="24"/>
  <c r="U751" i="24"/>
  <c r="U752" i="24"/>
  <c r="U753" i="24"/>
  <c r="U54" i="24" s="1"/>
  <c r="V743" i="24"/>
  <c r="V746" i="24"/>
  <c r="V747" i="24"/>
  <c r="V748" i="24"/>
  <c r="V750" i="24"/>
  <c r="V751" i="24"/>
  <c r="V752" i="24"/>
  <c r="W746" i="24"/>
  <c r="W747" i="24"/>
  <c r="W750" i="24"/>
  <c r="W751" i="24"/>
  <c r="AB756" i="24"/>
  <c r="AA756" i="24"/>
  <c r="U757" i="24"/>
  <c r="V757" i="24"/>
  <c r="W757" i="24"/>
  <c r="X757" i="24"/>
  <c r="Y757" i="24"/>
  <c r="N763" i="24"/>
  <c r="S763" i="24"/>
  <c r="U756" i="24"/>
  <c r="U758" i="24"/>
  <c r="U761" i="24"/>
  <c r="U763" i="24"/>
  <c r="U764" i="24"/>
  <c r="U765" i="24"/>
  <c r="V765" i="24"/>
  <c r="W765" i="24"/>
  <c r="U766" i="24"/>
  <c r="U767" i="24"/>
  <c r="U768" i="24"/>
  <c r="U769" i="24"/>
  <c r="U55" i="24"/>
  <c r="V756" i="24"/>
  <c r="V758" i="24"/>
  <c r="V761" i="24"/>
  <c r="V763" i="24"/>
  <c r="V764" i="24"/>
  <c r="V766" i="24"/>
  <c r="W766" i="24"/>
  <c r="V767" i="24"/>
  <c r="V768" i="24"/>
  <c r="W756" i="24"/>
  <c r="W761" i="24"/>
  <c r="W763" i="24"/>
  <c r="W767" i="24"/>
  <c r="AB772" i="24"/>
  <c r="T775" i="24"/>
  <c r="T56" i="24"/>
  <c r="U772" i="24"/>
  <c r="U773" i="24"/>
  <c r="U774" i="24"/>
  <c r="V772" i="24"/>
  <c r="V773" i="24"/>
  <c r="V774" i="24"/>
  <c r="V775" i="24"/>
  <c r="V56" i="24"/>
  <c r="W773" i="24"/>
  <c r="W774" i="24"/>
  <c r="H779" i="24"/>
  <c r="H780" i="24"/>
  <c r="U778" i="24"/>
  <c r="U779" i="24"/>
  <c r="V779" i="24"/>
  <c r="W779" i="24"/>
  <c r="U780" i="24"/>
  <c r="V778" i="24"/>
  <c r="V780" i="24"/>
  <c r="V782" i="24"/>
  <c r="V61" i="24"/>
  <c r="W780" i="24"/>
  <c r="U784" i="24"/>
  <c r="U785" i="24"/>
  <c r="U64" i="24"/>
  <c r="V784" i="24"/>
  <c r="W784" i="24"/>
  <c r="W785" i="24"/>
  <c r="W792" i="24"/>
  <c r="W64" i="24"/>
  <c r="S255" i="24"/>
  <c r="S256" i="24"/>
  <c r="U477" i="24"/>
  <c r="U478" i="24"/>
  <c r="M512" i="24"/>
  <c r="O512" i="24"/>
  <c r="Q512" i="24"/>
  <c r="R512" i="24"/>
  <c r="U512" i="24"/>
  <c r="V512" i="24"/>
  <c r="AB530" i="24"/>
  <c r="AB531" i="24"/>
  <c r="AB563" i="24"/>
  <c r="AB564" i="24"/>
  <c r="AB576" i="24"/>
  <c r="AB577" i="24"/>
  <c r="AB619" i="24"/>
  <c r="AB620" i="24"/>
  <c r="M787" i="24"/>
  <c r="M788" i="24"/>
  <c r="M789" i="24"/>
  <c r="M790" i="24"/>
  <c r="M791" i="24"/>
  <c r="M792" i="24"/>
  <c r="M793" i="24"/>
  <c r="R787" i="24"/>
  <c r="R788" i="24"/>
  <c r="R789" i="24"/>
  <c r="R790" i="24"/>
  <c r="R791" i="24"/>
  <c r="R792" i="24"/>
  <c r="R793" i="24"/>
  <c r="O788" i="24"/>
  <c r="Q788" i="24"/>
  <c r="O789" i="24"/>
  <c r="Q789" i="24"/>
  <c r="O790" i="24"/>
  <c r="Q790" i="24"/>
  <c r="O791" i="24"/>
  <c r="Q791" i="24"/>
  <c r="O792" i="24"/>
  <c r="Q792" i="24"/>
  <c r="U792" i="24"/>
  <c r="V775" i="22"/>
  <c r="V56" i="22" s="1"/>
  <c r="P74" i="22"/>
  <c r="U74" i="22" s="1"/>
  <c r="P84" i="22"/>
  <c r="U84" i="22" s="1"/>
  <c r="P108" i="22"/>
  <c r="U108" i="22" s="1"/>
  <c r="P80" i="22"/>
  <c r="U80" i="22" s="1"/>
  <c r="U271" i="22"/>
  <c r="P511" i="22"/>
  <c r="V89" i="22"/>
  <c r="B2" i="22"/>
  <c r="S529" i="22"/>
  <c r="S503" i="22"/>
  <c r="S29" i="22" s="1"/>
  <c r="S476" i="22"/>
  <c r="S27" i="22" s="1"/>
  <c r="S425" i="22"/>
  <c r="S24" i="22" s="1"/>
  <c r="S391" i="22"/>
  <c r="S22" i="22" s="1"/>
  <c r="S371" i="22"/>
  <c r="S21" i="22" s="1"/>
  <c r="M740" i="22"/>
  <c r="M53" i="22" s="1"/>
  <c r="R740" i="22"/>
  <c r="R53" i="22" s="1"/>
  <c r="S740" i="22"/>
  <c r="S53" i="22" s="1"/>
  <c r="T740" i="22"/>
  <c r="T53" i="22" s="1"/>
  <c r="M48" i="22"/>
  <c r="Q703" i="22"/>
  <c r="Q48" i="22"/>
  <c r="R703" i="22"/>
  <c r="R48" i="22" s="1"/>
  <c r="S703" i="22"/>
  <c r="S48" i="22" s="1"/>
  <c r="T703" i="22"/>
  <c r="T48" i="22" s="1"/>
  <c r="Q3" i="23"/>
  <c r="Q4" i="23"/>
  <c r="Q5" i="23"/>
  <c r="Q6" i="23"/>
  <c r="Q7" i="23"/>
  <c r="Q8" i="23"/>
  <c r="Q2" i="23"/>
  <c r="S131" i="22"/>
  <c r="T131" i="22"/>
  <c r="T7" i="22" s="1"/>
  <c r="S115" i="22"/>
  <c r="S6" i="22" s="1"/>
  <c r="T115" i="22"/>
  <c r="T6" i="22"/>
  <c r="S102" i="22"/>
  <c r="S5" i="22" s="1"/>
  <c r="S89" i="22"/>
  <c r="S4" i="22" s="1"/>
  <c r="S166" i="22"/>
  <c r="S176" i="22"/>
  <c r="S9" i="22" s="1"/>
  <c r="S508" i="22"/>
  <c r="S30" i="22" s="1"/>
  <c r="S512" i="22"/>
  <c r="S494" i="22"/>
  <c r="S28" i="22" s="1"/>
  <c r="S465" i="22"/>
  <c r="S26" i="22" s="1"/>
  <c r="S447" i="22"/>
  <c r="S25" i="22" s="1"/>
  <c r="S410" i="22"/>
  <c r="S23" i="22" s="1"/>
  <c r="S347" i="22"/>
  <c r="S20" i="22"/>
  <c r="S329" i="22"/>
  <c r="S19" i="22" s="1"/>
  <c r="S312" i="22"/>
  <c r="S18" i="22" s="1"/>
  <c r="S294" i="22"/>
  <c r="S17" i="22"/>
  <c r="S281" i="22"/>
  <c r="S16" i="22" s="1"/>
  <c r="S254" i="22"/>
  <c r="S15" i="22" s="1"/>
  <c r="S234" i="22"/>
  <c r="S14" i="22" s="1"/>
  <c r="S218" i="22"/>
  <c r="S13" i="22" s="1"/>
  <c r="S205" i="22"/>
  <c r="S12" i="22" s="1"/>
  <c r="S548" i="22"/>
  <c r="S36" i="22" s="1"/>
  <c r="S562" i="22"/>
  <c r="S37" i="22" s="1"/>
  <c r="S575" i="22"/>
  <c r="S38" i="22" s="1"/>
  <c r="S602" i="22"/>
  <c r="S39" i="22" s="1"/>
  <c r="S618" i="22"/>
  <c r="S40" i="22" s="1"/>
  <c r="S708" i="22"/>
  <c r="S690" i="22"/>
  <c r="S47" i="22" s="1"/>
  <c r="S666" i="22"/>
  <c r="S46" i="22" s="1"/>
  <c r="S656" i="22"/>
  <c r="S45" i="22" s="1"/>
  <c r="S642" i="22"/>
  <c r="S44" i="22" s="1"/>
  <c r="S61" i="22"/>
  <c r="S769" i="22"/>
  <c r="S55" i="22" s="1"/>
  <c r="S753" i="22"/>
  <c r="S775" i="22"/>
  <c r="S56" i="22" s="1"/>
  <c r="S785" i="22"/>
  <c r="S793" i="22" s="1"/>
  <c r="S8" i="22"/>
  <c r="S31" i="22"/>
  <c r="T102" i="22"/>
  <c r="T5" i="22" s="1"/>
  <c r="T89" i="22"/>
  <c r="T4" i="22" s="1"/>
  <c r="T166" i="22"/>
  <c r="T8" i="22" s="1"/>
  <c r="T176" i="22"/>
  <c r="T9" i="22" s="1"/>
  <c r="T205" i="22"/>
  <c r="T12" i="22" s="1"/>
  <c r="T218" i="22"/>
  <c r="T13" i="22" s="1"/>
  <c r="T234" i="22"/>
  <c r="T14" i="22"/>
  <c r="T254" i="22"/>
  <c r="T15" i="22" s="1"/>
  <c r="T281" i="22"/>
  <c r="T16" i="22" s="1"/>
  <c r="T294" i="22"/>
  <c r="T17" i="22" s="1"/>
  <c r="T312" i="22"/>
  <c r="T18" i="22" s="1"/>
  <c r="T329" i="22"/>
  <c r="T19" i="22" s="1"/>
  <c r="T347" i="22"/>
  <c r="T20" i="22" s="1"/>
  <c r="T371" i="22"/>
  <c r="T21" i="22" s="1"/>
  <c r="T391" i="22"/>
  <c r="T22" i="22" s="1"/>
  <c r="T410" i="22"/>
  <c r="T23" i="22" s="1"/>
  <c r="T425" i="22"/>
  <c r="T24" i="22" s="1"/>
  <c r="T447" i="22"/>
  <c r="T25" i="22" s="1"/>
  <c r="T465" i="22"/>
  <c r="T26" i="22" s="1"/>
  <c r="T476" i="22"/>
  <c r="T27" i="22" s="1"/>
  <c r="T494" i="22"/>
  <c r="T28" i="22"/>
  <c r="T503" i="22"/>
  <c r="T29" i="22" s="1"/>
  <c r="T508" i="22"/>
  <c r="T30" i="22" s="1"/>
  <c r="T31" i="22"/>
  <c r="T529" i="22"/>
  <c r="T32" i="22" s="1"/>
  <c r="T642" i="22"/>
  <c r="T44" i="22" s="1"/>
  <c r="T656" i="22"/>
  <c r="T45" i="22" s="1"/>
  <c r="T666" i="22"/>
  <c r="T46" i="22" s="1"/>
  <c r="T690" i="22"/>
  <c r="T47" i="22" s="1"/>
  <c r="T708" i="22"/>
  <c r="T49" i="22" s="1"/>
  <c r="T753" i="22"/>
  <c r="T769" i="22"/>
  <c r="T775" i="22"/>
  <c r="T56" i="22" s="1"/>
  <c r="T548" i="22"/>
  <c r="T36" i="22" s="1"/>
  <c r="T562" i="22"/>
  <c r="T37" i="22" s="1"/>
  <c r="T575" i="22"/>
  <c r="T38" i="22"/>
  <c r="T602" i="22"/>
  <c r="T39" i="22" s="1"/>
  <c r="T618" i="22"/>
  <c r="T40" i="22" s="1"/>
  <c r="T61" i="22"/>
  <c r="T785" i="22"/>
  <c r="T64" i="22" s="1"/>
  <c r="M166" i="22"/>
  <c r="M8" i="22"/>
  <c r="Q656" i="22"/>
  <c r="Q45" i="22" s="1"/>
  <c r="Q666" i="22"/>
  <c r="Q46" i="22" s="1"/>
  <c r="Q642" i="22"/>
  <c r="Q44" i="22" s="1"/>
  <c r="Q690" i="22"/>
  <c r="Q47" i="22" s="1"/>
  <c r="Q708" i="22"/>
  <c r="Q49" i="22" s="1"/>
  <c r="Q753" i="22"/>
  <c r="Q54" i="22" s="1"/>
  <c r="Q769" i="22"/>
  <c r="Q55" i="22" s="1"/>
  <c r="Q775" i="22"/>
  <c r="Q56" i="22" s="1"/>
  <c r="Q89" i="22"/>
  <c r="Q4" i="22" s="1"/>
  <c r="Q102" i="22"/>
  <c r="Q5" i="22" s="1"/>
  <c r="Q115" i="22"/>
  <c r="Q6" i="22" s="1"/>
  <c r="Q131" i="22"/>
  <c r="Q7" i="22" s="1"/>
  <c r="Q166" i="22"/>
  <c r="Q8" i="22" s="1"/>
  <c r="Q176" i="22"/>
  <c r="Q9" i="22" s="1"/>
  <c r="Q205" i="22"/>
  <c r="Q12" i="22" s="1"/>
  <c r="Q218" i="22"/>
  <c r="Q13" i="22" s="1"/>
  <c r="Q234" i="22"/>
  <c r="Q14" i="22" s="1"/>
  <c r="Q254" i="22"/>
  <c r="Q15" i="22" s="1"/>
  <c r="Q281" i="22"/>
  <c r="Q16" i="22" s="1"/>
  <c r="Q294" i="22"/>
  <c r="Q17" i="22" s="1"/>
  <c r="Q312" i="22"/>
  <c r="Q18" i="22" s="1"/>
  <c r="Q329" i="22"/>
  <c r="Q19" i="22" s="1"/>
  <c r="Q347" i="22"/>
  <c r="Q20" i="22" s="1"/>
  <c r="Q371" i="22"/>
  <c r="Q21" i="22" s="1"/>
  <c r="Q391" i="22"/>
  <c r="Q22" i="22" s="1"/>
  <c r="Q410" i="22"/>
  <c r="Q23" i="22" s="1"/>
  <c r="Q425" i="22"/>
  <c r="Q24" i="22" s="1"/>
  <c r="Q447" i="22"/>
  <c r="Q25" i="22" s="1"/>
  <c r="Q465" i="22"/>
  <c r="Q26" i="22" s="1"/>
  <c r="Q476" i="22"/>
  <c r="Q27" i="22" s="1"/>
  <c r="Q494" i="22"/>
  <c r="Q28" i="22" s="1"/>
  <c r="Q503" i="22"/>
  <c r="Q29" i="22" s="1"/>
  <c r="Q508" i="22"/>
  <c r="Q30" i="22" s="1"/>
  <c r="Q31" i="22"/>
  <c r="Q529" i="22"/>
  <c r="Q32" i="22" s="1"/>
  <c r="Q548" i="22"/>
  <c r="Q36" i="22" s="1"/>
  <c r="Q562" i="22"/>
  <c r="Q37" i="22" s="1"/>
  <c r="Q575" i="22"/>
  <c r="Q38" i="22" s="1"/>
  <c r="Q602" i="22"/>
  <c r="Q39" i="22" s="1"/>
  <c r="Q618" i="22"/>
  <c r="Q40" i="22" s="1"/>
  <c r="Q61" i="22"/>
  <c r="Q64" i="22"/>
  <c r="R89" i="22"/>
  <c r="R4" i="22" s="1"/>
  <c r="R102" i="22"/>
  <c r="R5" i="22" s="1"/>
  <c r="R115" i="22"/>
  <c r="R6" i="22" s="1"/>
  <c r="R131" i="22"/>
  <c r="R7" i="22" s="1"/>
  <c r="R166" i="22"/>
  <c r="R8" i="22"/>
  <c r="R176" i="22"/>
  <c r="R9" i="22" s="1"/>
  <c r="R205" i="22"/>
  <c r="R12" i="22" s="1"/>
  <c r="R218" i="22"/>
  <c r="R13" i="22" s="1"/>
  <c r="R234" i="22"/>
  <c r="R14" i="22" s="1"/>
  <c r="R254" i="22"/>
  <c r="R15" i="22" s="1"/>
  <c r="R281" i="22"/>
  <c r="R16" i="22" s="1"/>
  <c r="R294" i="22"/>
  <c r="R17" i="22" s="1"/>
  <c r="R312" i="22"/>
  <c r="R18" i="22" s="1"/>
  <c r="R329" i="22"/>
  <c r="R19" i="22" s="1"/>
  <c r="R347" i="22"/>
  <c r="R20" i="22" s="1"/>
  <c r="R371" i="22"/>
  <c r="R21" i="22" s="1"/>
  <c r="R391" i="22"/>
  <c r="R22" i="22" s="1"/>
  <c r="R410" i="22"/>
  <c r="R23" i="22" s="1"/>
  <c r="R425" i="22"/>
  <c r="R24" i="22"/>
  <c r="R447" i="22"/>
  <c r="R25" i="22" s="1"/>
  <c r="R465" i="22"/>
  <c r="R26" i="22" s="1"/>
  <c r="R476" i="22"/>
  <c r="R27" i="22" s="1"/>
  <c r="R494" i="22"/>
  <c r="R28" i="22" s="1"/>
  <c r="R503" i="22"/>
  <c r="R29" i="22" s="1"/>
  <c r="R508" i="22"/>
  <c r="R30" i="22" s="1"/>
  <c r="R31" i="22"/>
  <c r="R529" i="22"/>
  <c r="R32" i="22" s="1"/>
  <c r="R642" i="22"/>
  <c r="R44" i="22" s="1"/>
  <c r="R656" i="22"/>
  <c r="R45" i="22" s="1"/>
  <c r="R666" i="22"/>
  <c r="R46" i="22" s="1"/>
  <c r="R690" i="22"/>
  <c r="R47" i="22" s="1"/>
  <c r="R708" i="22"/>
  <c r="R49" i="22" s="1"/>
  <c r="R753" i="22"/>
  <c r="R54" i="22" s="1"/>
  <c r="R769" i="22"/>
  <c r="R55" i="22" s="1"/>
  <c r="R775" i="22"/>
  <c r="R56" i="22" s="1"/>
  <c r="R548" i="22"/>
  <c r="R562" i="22"/>
  <c r="R37" i="22"/>
  <c r="R575" i="22"/>
  <c r="R38" i="22" s="1"/>
  <c r="R602" i="22"/>
  <c r="R39" i="22" s="1"/>
  <c r="R618" i="22"/>
  <c r="R40" i="22" s="1"/>
  <c r="R785" i="22"/>
  <c r="R793" i="22" s="1"/>
  <c r="U148" i="22"/>
  <c r="M753" i="22"/>
  <c r="M769" i="22"/>
  <c r="M55" i="22" s="1"/>
  <c r="M775" i="22"/>
  <c r="M56" i="22" s="1"/>
  <c r="M89" i="22"/>
  <c r="M4" i="22" s="1"/>
  <c r="M102" i="22"/>
  <c r="M5" i="22" s="1"/>
  <c r="M115" i="22"/>
  <c r="M6" i="22" s="1"/>
  <c r="M131" i="22"/>
  <c r="M7" i="22" s="1"/>
  <c r="M176" i="22"/>
  <c r="M9" i="22" s="1"/>
  <c r="M205" i="22"/>
  <c r="M12" i="22" s="1"/>
  <c r="M218" i="22"/>
  <c r="M13" i="22" s="1"/>
  <c r="M234" i="22"/>
  <c r="M14" i="22" s="1"/>
  <c r="M254" i="22"/>
  <c r="M15" i="22" s="1"/>
  <c r="M281" i="22"/>
  <c r="M16" i="22" s="1"/>
  <c r="M294" i="22"/>
  <c r="M17" i="22"/>
  <c r="M312" i="22"/>
  <c r="M18" i="22" s="1"/>
  <c r="M329" i="22"/>
  <c r="M19" i="22" s="1"/>
  <c r="M347" i="22"/>
  <c r="M20" i="22" s="1"/>
  <c r="M371" i="22"/>
  <c r="M21" i="22" s="1"/>
  <c r="M391" i="22"/>
  <c r="M22" i="22" s="1"/>
  <c r="M410" i="22"/>
  <c r="M23" i="22" s="1"/>
  <c r="M425" i="22"/>
  <c r="M24" i="22" s="1"/>
  <c r="M447" i="22"/>
  <c r="M25" i="22" s="1"/>
  <c r="M465" i="22"/>
  <c r="M26" i="22" s="1"/>
  <c r="M476" i="22"/>
  <c r="M27" i="22" s="1"/>
  <c r="M494" i="22"/>
  <c r="M28" i="22" s="1"/>
  <c r="M503" i="22"/>
  <c r="M29" i="22" s="1"/>
  <c r="M508" i="22"/>
  <c r="M30" i="22" s="1"/>
  <c r="M31" i="22"/>
  <c r="M529" i="22"/>
  <c r="M642" i="22"/>
  <c r="M44" i="22" s="1"/>
  <c r="M656" i="22"/>
  <c r="M45" i="22" s="1"/>
  <c r="M666" i="22"/>
  <c r="M46" i="22" s="1"/>
  <c r="M690" i="22"/>
  <c r="M708" i="22"/>
  <c r="M49" i="22" s="1"/>
  <c r="M548" i="22"/>
  <c r="M36" i="22" s="1"/>
  <c r="M562" i="22"/>
  <c r="M37" i="22" s="1"/>
  <c r="M575" i="22"/>
  <c r="M38" i="22" s="1"/>
  <c r="M602" i="22"/>
  <c r="M39" i="22" s="1"/>
  <c r="M618" i="22"/>
  <c r="M40" i="22" s="1"/>
  <c r="M61" i="22"/>
  <c r="M785" i="22"/>
  <c r="M64" i="22" s="1"/>
  <c r="M512" i="22"/>
  <c r="Q512" i="22"/>
  <c r="R512" i="22"/>
  <c r="T512" i="22"/>
  <c r="U255" i="22"/>
  <c r="U256" i="22"/>
  <c r="Q793" i="22"/>
  <c r="U404" i="22"/>
  <c r="U599" i="22"/>
  <c r="U432" i="22"/>
  <c r="U689" i="22"/>
  <c r="U127" i="22"/>
  <c r="U719" i="22"/>
  <c r="U540" i="22"/>
  <c r="U169" i="22"/>
  <c r="U663" i="22"/>
  <c r="U321" i="22"/>
  <c r="U175" i="22"/>
  <c r="U363" i="22"/>
  <c r="U428" i="22"/>
  <c r="U583" i="22"/>
  <c r="U569" i="22"/>
  <c r="U721" i="22"/>
  <c r="U287" i="22"/>
  <c r="U407" i="22"/>
  <c r="U389" i="22"/>
  <c r="AB729" i="24"/>
  <c r="AA729" i="24"/>
  <c r="AB717" i="24"/>
  <c r="AA717" i="24"/>
  <c r="AB607" i="24"/>
  <c r="AA607" i="24"/>
  <c r="AB544" i="24"/>
  <c r="AA544" i="24"/>
  <c r="N544" i="24"/>
  <c r="T544" i="24"/>
  <c r="Y364" i="24"/>
  <c r="Z364" i="24"/>
  <c r="AB364" i="24"/>
  <c r="AA364" i="24"/>
  <c r="S252" i="24"/>
  <c r="AB197" i="24"/>
  <c r="AA197" i="24"/>
  <c r="N197" i="24"/>
  <c r="X197" i="24"/>
  <c r="Y197" i="24"/>
  <c r="Z197" i="24"/>
  <c r="N105" i="24"/>
  <c r="AB105" i="24"/>
  <c r="AA105" i="24"/>
  <c r="AB697" i="24"/>
  <c r="AA697" i="24"/>
  <c r="X532" i="24"/>
  <c r="X144" i="24"/>
  <c r="Y144" i="24"/>
  <c r="Z144" i="24"/>
  <c r="AB144" i="24"/>
  <c r="AA144" i="24"/>
  <c r="N137" i="24"/>
  <c r="T137" i="24"/>
  <c r="X137" i="24"/>
  <c r="Y137" i="24"/>
  <c r="Z137" i="24"/>
  <c r="AB137" i="24"/>
  <c r="AA137" i="24"/>
  <c r="N482" i="24"/>
  <c r="AB482" i="24"/>
  <c r="AA482" i="24"/>
  <c r="X280" i="24"/>
  <c r="Y280" i="24"/>
  <c r="AB280" i="24"/>
  <c r="AA280" i="24"/>
  <c r="AB149" i="24"/>
  <c r="AA149" i="24"/>
  <c r="N149" i="24"/>
  <c r="X149" i="24"/>
  <c r="Y149" i="24"/>
  <c r="Z149" i="24"/>
  <c r="N633" i="24"/>
  <c r="S633" i="24"/>
  <c r="N626" i="24"/>
  <c r="AB335" i="24"/>
  <c r="AA335" i="24"/>
  <c r="N335" i="24"/>
  <c r="X335" i="24"/>
  <c r="Y335" i="24"/>
  <c r="Z335" i="24"/>
  <c r="N317" i="24"/>
  <c r="N303" i="24"/>
  <c r="AB247" i="24"/>
  <c r="AA247" i="24"/>
  <c r="N247" i="24"/>
  <c r="S247" i="24"/>
  <c r="N629" i="24"/>
  <c r="N583" i="24"/>
  <c r="AB489" i="24"/>
  <c r="AA489" i="24"/>
  <c r="AB382" i="24"/>
  <c r="AA382" i="24"/>
  <c r="N376" i="24"/>
  <c r="T376" i="24"/>
  <c r="X299" i="24"/>
  <c r="Y299" i="24"/>
  <c r="Z299" i="24"/>
  <c r="N308" i="24"/>
  <c r="N299" i="24"/>
  <c r="S299" i="24"/>
  <c r="AB272" i="24"/>
  <c r="AA272" i="24"/>
  <c r="AB152" i="24"/>
  <c r="AA152" i="24"/>
  <c r="AB138" i="24"/>
  <c r="AA138" i="24"/>
  <c r="X383" i="24"/>
  <c r="Y383" i="24"/>
  <c r="Z383" i="24"/>
  <c r="N388" i="24"/>
  <c r="S388" i="24"/>
  <c r="N356" i="24"/>
  <c r="AB308" i="24"/>
  <c r="AA308" i="24"/>
  <c r="X297" i="24"/>
  <c r="Y297" i="24"/>
  <c r="Z297" i="24"/>
  <c r="X291" i="24"/>
  <c r="Y291" i="24"/>
  <c r="Z291" i="24"/>
  <c r="AB271" i="24"/>
  <c r="AA271" i="24"/>
  <c r="X678" i="24"/>
  <c r="AB678" i="24"/>
  <c r="AA678" i="24"/>
  <c r="N678" i="24"/>
  <c r="T678" i="24"/>
  <c r="X616" i="24"/>
  <c r="Y616" i="24"/>
  <c r="Z616" i="24"/>
  <c r="AB616" i="24"/>
  <c r="AA616" i="24"/>
  <c r="AB608" i="24"/>
  <c r="AA608" i="24"/>
  <c r="X608" i="24"/>
  <c r="N674" i="24"/>
  <c r="T674" i="24"/>
  <c r="AB674" i="24"/>
  <c r="AA674" i="24"/>
  <c r="S622" i="24"/>
  <c r="T622" i="24"/>
  <c r="AB540" i="24"/>
  <c r="AA540" i="24"/>
  <c r="N700" i="24"/>
  <c r="S700" i="24"/>
  <c r="AB661" i="24"/>
  <c r="AA661" i="24"/>
  <c r="N595" i="24"/>
  <c r="T595" i="24"/>
  <c r="N696" i="24"/>
  <c r="X696" i="24"/>
  <c r="Y696" i="24"/>
  <c r="AB682" i="24"/>
  <c r="AA682" i="24"/>
  <c r="X650" i="24"/>
  <c r="Y650" i="24"/>
  <c r="AB623" i="24"/>
  <c r="AA623" i="24"/>
  <c r="X623" i="24"/>
  <c r="N621" i="24"/>
  <c r="N441" i="24"/>
  <c r="S441" i="24"/>
  <c r="X441" i="24"/>
  <c r="Y441" i="24"/>
  <c r="Z441" i="24"/>
  <c r="AA441" i="24"/>
  <c r="N408" i="24"/>
  <c r="T408" i="24"/>
  <c r="X408" i="24"/>
  <c r="Y408" i="24"/>
  <c r="Z408" i="24"/>
  <c r="AA408" i="24"/>
  <c r="X377" i="24"/>
  <c r="Y377" i="24"/>
  <c r="Z377" i="24"/>
  <c r="N375" i="24"/>
  <c r="T375" i="24"/>
  <c r="X375" i="24"/>
  <c r="Y375" i="24"/>
  <c r="Z375" i="24"/>
  <c r="X622" i="24"/>
  <c r="S607" i="24"/>
  <c r="N588" i="24"/>
  <c r="T580" i="24"/>
  <c r="AB546" i="24"/>
  <c r="AA546" i="24"/>
  <c r="AB511" i="24"/>
  <c r="N400" i="24"/>
  <c r="T400" i="24"/>
  <c r="AB377" i="24"/>
  <c r="AA377" i="24"/>
  <c r="N387" i="24"/>
  <c r="AB387" i="24"/>
  <c r="AA387" i="24"/>
  <c r="N380" i="24"/>
  <c r="AA380" i="24"/>
  <c r="X360" i="24"/>
  <c r="Y360" i="24"/>
  <c r="Z360" i="24"/>
  <c r="AB360" i="24"/>
  <c r="AA360" i="24"/>
  <c r="N360" i="24"/>
  <c r="S360" i="24"/>
  <c r="N445" i="24"/>
  <c r="T445" i="24"/>
  <c r="AB445" i="24"/>
  <c r="AA445" i="24"/>
  <c r="N414" i="24"/>
  <c r="T414" i="24"/>
  <c r="X414" i="24"/>
  <c r="Y414" i="24"/>
  <c r="Z414" i="24"/>
  <c r="N150" i="24"/>
  <c r="T150" i="24"/>
  <c r="AB150" i="24"/>
  <c r="AA150" i="24"/>
  <c r="AB502" i="24"/>
  <c r="AA502" i="24"/>
  <c r="N480" i="24"/>
  <c r="T480" i="24"/>
  <c r="X471" i="24"/>
  <c r="N437" i="24"/>
  <c r="S437" i="24"/>
  <c r="AB437" i="24"/>
  <c r="AA437" i="24"/>
  <c r="N433" i="24"/>
  <c r="T433" i="24"/>
  <c r="X433" i="24"/>
  <c r="Y433" i="24"/>
  <c r="Z433" i="24"/>
  <c r="AB433" i="24"/>
  <c r="AA433" i="24"/>
  <c r="AB424" i="24"/>
  <c r="AA424" i="24"/>
  <c r="N424" i="24"/>
  <c r="T424" i="24"/>
  <c r="X424" i="24"/>
  <c r="Y424" i="24"/>
  <c r="Z424" i="24"/>
  <c r="AB420" i="24"/>
  <c r="AA420" i="24"/>
  <c r="X420" i="24"/>
  <c r="Y420" i="24"/>
  <c r="Z420" i="24"/>
  <c r="N420" i="24"/>
  <c r="X394" i="24"/>
  <c r="N394" i="24"/>
  <c r="AB394" i="24"/>
  <c r="N377" i="24"/>
  <c r="S377" i="24"/>
  <c r="AB343" i="24"/>
  <c r="AA343" i="24"/>
  <c r="X343" i="24"/>
  <c r="Y343" i="24"/>
  <c r="Z343" i="24"/>
  <c r="N343" i="24"/>
  <c r="S343" i="24"/>
  <c r="AB315" i="24"/>
  <c r="AA315" i="24"/>
  <c r="X470" i="24"/>
  <c r="Y470" i="24"/>
  <c r="N470" i="24"/>
  <c r="T429" i="24"/>
  <c r="AB429" i="24"/>
  <c r="AA429" i="24"/>
  <c r="AB416" i="24"/>
  <c r="AA416" i="24"/>
  <c r="N416" i="24"/>
  <c r="X416" i="24"/>
  <c r="Y416" i="24"/>
  <c r="Z416" i="24"/>
  <c r="AB592" i="24"/>
  <c r="AA592" i="24"/>
  <c r="AB580" i="24"/>
  <c r="AA580" i="24"/>
  <c r="N516" i="24"/>
  <c r="S516" i="24"/>
  <c r="X516" i="24"/>
  <c r="Y516" i="24"/>
  <c r="Z516" i="24"/>
  <c r="AB488" i="24"/>
  <c r="AA488" i="24"/>
  <c r="N422" i="24"/>
  <c r="AB302" i="24"/>
  <c r="AA302" i="24"/>
  <c r="N302" i="24"/>
  <c r="T302" i="24"/>
  <c r="X302" i="24"/>
  <c r="Y302" i="24"/>
  <c r="Z302" i="24"/>
  <c r="X288" i="24"/>
  <c r="Y288" i="24"/>
  <c r="Z288" i="24"/>
  <c r="N288" i="24"/>
  <c r="T288" i="24"/>
  <c r="AB288" i="24"/>
  <c r="AA288" i="24"/>
  <c r="N286" i="24"/>
  <c r="T286" i="24"/>
  <c r="X245" i="24"/>
  <c r="Y245" i="24"/>
  <c r="Z245" i="24"/>
  <c r="N245" i="24"/>
  <c r="T245" i="24"/>
  <c r="AB245" i="24"/>
  <c r="AA245" i="24"/>
  <c r="AB169" i="24"/>
  <c r="AA169" i="24"/>
  <c r="X169" i="24"/>
  <c r="Y169" i="24"/>
  <c r="Z169" i="24"/>
  <c r="X385" i="24"/>
  <c r="Y385" i="24"/>
  <c r="Z385" i="24"/>
  <c r="N339" i="24"/>
  <c r="S339" i="24"/>
  <c r="AA339" i="24"/>
  <c r="X325" i="24"/>
  <c r="Y325" i="24"/>
  <c r="S325" i="24"/>
  <c r="X298" i="24"/>
  <c r="Y298" i="24"/>
  <c r="Z298" i="24"/>
  <c r="AB284" i="24"/>
  <c r="AA284" i="24"/>
  <c r="Z268" i="24"/>
  <c r="X276" i="24"/>
  <c r="Y276" i="24"/>
  <c r="Z276" i="24"/>
  <c r="S276" i="24"/>
  <c r="AB276" i="24"/>
  <c r="AA276" i="24"/>
  <c r="N260" i="24"/>
  <c r="T260" i="24"/>
  <c r="S260" i="24"/>
  <c r="X260" i="24"/>
  <c r="Y260" i="24"/>
  <c r="Z260" i="24"/>
  <c r="X237" i="24"/>
  <c r="T237" i="24"/>
  <c r="AB237" i="24"/>
  <c r="AA237" i="24"/>
  <c r="T136" i="24"/>
  <c r="N404" i="24"/>
  <c r="S404" i="24"/>
  <c r="N384" i="24"/>
  <c r="T384" i="24"/>
  <c r="AB356" i="24"/>
  <c r="AA356" i="24"/>
  <c r="N364" i="24"/>
  <c r="T364" i="24"/>
  <c r="X368" i="24"/>
  <c r="Y368" i="24"/>
  <c r="Z368" i="24"/>
  <c r="AB368" i="24"/>
  <c r="AA368" i="24"/>
  <c r="X352" i="24"/>
  <c r="Y352" i="24"/>
  <c r="Z352" i="24"/>
  <c r="N352" i="24"/>
  <c r="AB352" i="24"/>
  <c r="AA352" i="24"/>
  <c r="X321" i="24"/>
  <c r="Y321" i="24"/>
  <c r="Z321" i="24"/>
  <c r="N321" i="24"/>
  <c r="S321" i="24"/>
  <c r="N284" i="24"/>
  <c r="AB260" i="24"/>
  <c r="AA260" i="24"/>
  <c r="AB175" i="24"/>
  <c r="AA175" i="24"/>
  <c r="N175" i="24"/>
  <c r="S175" i="24"/>
  <c r="X306" i="24"/>
  <c r="Y306" i="24"/>
  <c r="Z306" i="24"/>
  <c r="AB306" i="24"/>
  <c r="AA306" i="24"/>
  <c r="X292" i="24"/>
  <c r="Y292" i="24"/>
  <c r="Z292" i="24"/>
  <c r="S292" i="24"/>
  <c r="N268" i="24"/>
  <c r="T268" i="24"/>
  <c r="AB268" i="24"/>
  <c r="AA268" i="24"/>
  <c r="AB227" i="24"/>
  <c r="AA227" i="24"/>
  <c r="N201" i="24"/>
  <c r="AB201" i="24"/>
  <c r="AA201" i="24"/>
  <c r="X201" i="24"/>
  <c r="Y201" i="24"/>
  <c r="Z201" i="24"/>
  <c r="S161" i="24"/>
  <c r="T161" i="24"/>
  <c r="AB264" i="24"/>
  <c r="AA264" i="24"/>
  <c r="X264" i="24"/>
  <c r="Y264" i="24"/>
  <c r="Z264" i="24"/>
  <c r="S264" i="24"/>
  <c r="X249" i="24"/>
  <c r="Y249" i="24"/>
  <c r="Z249" i="24"/>
  <c r="S246" i="24"/>
  <c r="N249" i="24"/>
  <c r="S239" i="24"/>
  <c r="AB171" i="24"/>
  <c r="AA171" i="24"/>
  <c r="AB164" i="24"/>
  <c r="AA164" i="24"/>
  <c r="X153" i="24"/>
  <c r="Y153" i="24"/>
  <c r="Z153" i="24"/>
  <c r="AB153" i="24"/>
  <c r="AA153" i="24"/>
  <c r="AB148" i="24"/>
  <c r="AA148" i="24"/>
  <c r="X148" i="24"/>
  <c r="Y148" i="24"/>
  <c r="Z148" i="24"/>
  <c r="N143" i="24"/>
  <c r="AB143" i="24"/>
  <c r="AA143" i="24"/>
  <c r="N130" i="24"/>
  <c r="S130" i="24"/>
  <c r="X130" i="24"/>
  <c r="Y130" i="24"/>
  <c r="Z130" i="24"/>
  <c r="AB130" i="24"/>
  <c r="AA130" i="24"/>
  <c r="S251" i="24"/>
  <c r="N242" i="24"/>
  <c r="T242" i="24"/>
  <c r="X161" i="24"/>
  <c r="Y161" i="24"/>
  <c r="Z161" i="24"/>
  <c r="AB161" i="24"/>
  <c r="AA161" i="24"/>
  <c r="AB136" i="24"/>
  <c r="N134" i="24"/>
  <c r="T134" i="24"/>
  <c r="X272" i="24"/>
  <c r="Y272" i="24"/>
  <c r="Z272" i="24"/>
  <c r="N280" i="24"/>
  <c r="S280" i="24"/>
  <c r="AB242" i="24"/>
  <c r="AA242" i="24"/>
  <c r="X251" i="24"/>
  <c r="Y251" i="24"/>
  <c r="Z251" i="24"/>
  <c r="AB174" i="24"/>
  <c r="AA174" i="24"/>
  <c r="X157" i="24"/>
  <c r="Y157" i="24"/>
  <c r="Z157" i="24"/>
  <c r="N157" i="24"/>
  <c r="S157" i="24"/>
  <c r="X142" i="24"/>
  <c r="Y142" i="24"/>
  <c r="Z142" i="24"/>
  <c r="X194" i="24"/>
  <c r="Y194" i="24"/>
  <c r="Z194" i="24"/>
  <c r="AB160" i="24"/>
  <c r="AA160" i="24"/>
  <c r="S147" i="24"/>
  <c r="N765" i="24"/>
  <c r="AB765" i="24"/>
  <c r="AA765" i="24"/>
  <c r="AB773" i="24"/>
  <c r="AA773" i="24"/>
  <c r="X767" i="24"/>
  <c r="Y767" i="24"/>
  <c r="Z767" i="24"/>
  <c r="N757" i="24"/>
  <c r="S757" i="24"/>
  <c r="AB757" i="24"/>
  <c r="N752" i="24"/>
  <c r="T752" i="24"/>
  <c r="X649" i="24"/>
  <c r="Y649" i="24"/>
  <c r="Z649" i="24"/>
  <c r="X557" i="24"/>
  <c r="Y557" i="24"/>
  <c r="Z557" i="24"/>
  <c r="AB557" i="24"/>
  <c r="AA557" i="24"/>
  <c r="N443" i="24"/>
  <c r="S443" i="24"/>
  <c r="AB443" i="24"/>
  <c r="AA443" i="24"/>
  <c r="X443" i="24"/>
  <c r="Y443" i="24"/>
  <c r="Z443" i="24"/>
  <c r="N435" i="24"/>
  <c r="S435" i="24"/>
  <c r="AB435" i="24"/>
  <c r="AA435" i="24"/>
  <c r="N735" i="24"/>
  <c r="S735" i="24"/>
  <c r="N727" i="24"/>
  <c r="T727" i="24"/>
  <c r="N719" i="24"/>
  <c r="N711" i="24"/>
  <c r="T711" i="24"/>
  <c r="N693" i="24"/>
  <c r="S693" i="24"/>
  <c r="N684" i="24"/>
  <c r="T684" i="24"/>
  <c r="X684" i="24"/>
  <c r="Y684" i="24"/>
  <c r="Z684" i="24"/>
  <c r="AB684" i="24"/>
  <c r="AA684" i="24"/>
  <c r="AB681" i="24"/>
  <c r="AA681" i="24"/>
  <c r="N676" i="24"/>
  <c r="T676" i="24"/>
  <c r="X676" i="24"/>
  <c r="Y676" i="24"/>
  <c r="Z676" i="24"/>
  <c r="AB676" i="24"/>
  <c r="AA676" i="24"/>
  <c r="N663" i="24"/>
  <c r="T663" i="24"/>
  <c r="AB663" i="24"/>
  <c r="AA663" i="24"/>
  <c r="N649" i="24"/>
  <c r="T649" i="24"/>
  <c r="N655" i="24"/>
  <c r="T655" i="24"/>
  <c r="X655" i="24"/>
  <c r="Y655" i="24"/>
  <c r="Z655" i="24"/>
  <c r="X632" i="24"/>
  <c r="Y632" i="24"/>
  <c r="Z632" i="24"/>
  <c r="AA632" i="24"/>
  <c r="N632" i="24"/>
  <c r="S632" i="24"/>
  <c r="X624" i="24"/>
  <c r="Y624" i="24"/>
  <c r="Z624" i="24"/>
  <c r="AB624" i="24"/>
  <c r="AA624" i="24"/>
  <c r="N624" i="24"/>
  <c r="AB611" i="24"/>
  <c r="AA611" i="24"/>
  <c r="N611" i="24"/>
  <c r="T611" i="24"/>
  <c r="AB609" i="24"/>
  <c r="AA609" i="24"/>
  <c r="X606" i="24"/>
  <c r="Y606" i="24"/>
  <c r="Z606" i="24"/>
  <c r="N606" i="24"/>
  <c r="S606" i="24"/>
  <c r="AB606" i="24"/>
  <c r="AA606" i="24"/>
  <c r="N590" i="24"/>
  <c r="T590" i="24"/>
  <c r="AB590" i="24"/>
  <c r="AA590" i="24"/>
  <c r="AB571" i="24"/>
  <c r="AA571" i="24"/>
  <c r="X571" i="24"/>
  <c r="Y571" i="24"/>
  <c r="Z571" i="24"/>
  <c r="N571" i="24"/>
  <c r="T571" i="24"/>
  <c r="N569" i="24"/>
  <c r="T569" i="24"/>
  <c r="X569" i="24"/>
  <c r="Y569" i="24"/>
  <c r="Z569" i="24"/>
  <c r="AB569" i="24"/>
  <c r="AA569" i="24"/>
  <c r="X560" i="24"/>
  <c r="Y560" i="24"/>
  <c r="Z560" i="24"/>
  <c r="AB560" i="24"/>
  <c r="AA560" i="24"/>
  <c r="N558" i="24"/>
  <c r="T558" i="24"/>
  <c r="AB558" i="24"/>
  <c r="AA558" i="24"/>
  <c r="X553" i="24"/>
  <c r="Y553" i="24"/>
  <c r="Z553" i="24"/>
  <c r="AB553" i="24"/>
  <c r="AA553" i="24"/>
  <c r="N553" i="24"/>
  <c r="T553" i="24"/>
  <c r="X539" i="24"/>
  <c r="Y539" i="24"/>
  <c r="Z539" i="24"/>
  <c r="AB539" i="24"/>
  <c r="AA539" i="24"/>
  <c r="N539" i="24"/>
  <c r="T539" i="24"/>
  <c r="N327" i="24"/>
  <c r="T327" i="24"/>
  <c r="X327" i="24"/>
  <c r="Y327" i="24"/>
  <c r="Z327" i="24"/>
  <c r="AB327" i="24"/>
  <c r="AA327" i="24"/>
  <c r="AB322" i="24"/>
  <c r="AA322" i="24"/>
  <c r="X322" i="24"/>
  <c r="Y322" i="24"/>
  <c r="Z322" i="24"/>
  <c r="N322" i="24"/>
  <c r="T322" i="24"/>
  <c r="N319" i="24"/>
  <c r="T319" i="24"/>
  <c r="X319" i="24"/>
  <c r="Y319" i="24"/>
  <c r="Z319" i="24"/>
  <c r="X747" i="24"/>
  <c r="Y747" i="24"/>
  <c r="Z747" i="24"/>
  <c r="X695" i="24"/>
  <c r="Y695" i="24"/>
  <c r="Z695" i="24"/>
  <c r="N662" i="24"/>
  <c r="T662" i="24"/>
  <c r="AB566" i="24"/>
  <c r="AA566" i="24"/>
  <c r="X566" i="24"/>
  <c r="Y566" i="24"/>
  <c r="Z566" i="24"/>
  <c r="N557" i="24"/>
  <c r="T557" i="24"/>
  <c r="N555" i="24"/>
  <c r="AB555" i="24"/>
  <c r="AA555" i="24"/>
  <c r="X555" i="24"/>
  <c r="Y555" i="24"/>
  <c r="Z555" i="24"/>
  <c r="N527" i="24"/>
  <c r="S527" i="24"/>
  <c r="X527" i="24"/>
  <c r="Y527" i="24"/>
  <c r="Z527" i="24"/>
  <c r="AB527" i="24"/>
  <c r="AA527" i="24"/>
  <c r="X440" i="24"/>
  <c r="Y440" i="24"/>
  <c r="Z440" i="24"/>
  <c r="N440" i="24"/>
  <c r="AB440" i="24"/>
  <c r="AA440" i="24"/>
  <c r="X432" i="24"/>
  <c r="Y432" i="24"/>
  <c r="Z432" i="24"/>
  <c r="N432" i="24"/>
  <c r="T432" i="24"/>
  <c r="AB432" i="24"/>
  <c r="AA432" i="24"/>
  <c r="AB730" i="24"/>
  <c r="AA730" i="24"/>
  <c r="X722" i="24"/>
  <c r="Y722" i="24"/>
  <c r="Z722" i="24"/>
  <c r="AB722" i="24"/>
  <c r="AA722" i="24"/>
  <c r="AB695" i="24"/>
  <c r="AA695" i="24"/>
  <c r="Y702" i="24"/>
  <c r="Z702" i="24"/>
  <c r="N702" i="24"/>
  <c r="S702" i="24"/>
  <c r="AB702" i="24"/>
  <c r="AA702" i="24"/>
  <c r="X699" i="24"/>
  <c r="Y699" i="24"/>
  <c r="Z699" i="24"/>
  <c r="N699" i="24"/>
  <c r="X694" i="24"/>
  <c r="Y694" i="24"/>
  <c r="Z694" i="24"/>
  <c r="AB694" i="24"/>
  <c r="AA694" i="24"/>
  <c r="AB679" i="24"/>
  <c r="AA679" i="24"/>
  <c r="N679" i="24"/>
  <c r="T679" i="24"/>
  <c r="N671" i="24"/>
  <c r="T671" i="24"/>
  <c r="X671" i="24"/>
  <c r="Y671" i="24"/>
  <c r="Z671" i="24"/>
  <c r="X653" i="24"/>
  <c r="Y653" i="24"/>
  <c r="Z653" i="24"/>
  <c r="X645" i="24"/>
  <c r="Y645" i="24"/>
  <c r="N645" i="24"/>
  <c r="T645" i="24"/>
  <c r="AA621" i="24"/>
  <c r="X640" i="24"/>
  <c r="Y640" i="24"/>
  <c r="Z640" i="24"/>
  <c r="AB640" i="24"/>
  <c r="AA640" i="24"/>
  <c r="N635" i="24"/>
  <c r="T635" i="24"/>
  <c r="AB635" i="24"/>
  <c r="AA635" i="24"/>
  <c r="N627" i="24"/>
  <c r="T627" i="24"/>
  <c r="X627" i="24"/>
  <c r="Y627" i="24"/>
  <c r="Z627" i="24"/>
  <c r="AB627" i="24"/>
  <c r="AA627" i="24"/>
  <c r="S625" i="24"/>
  <c r="AB625" i="24"/>
  <c r="AA625" i="24"/>
  <c r="X611" i="24"/>
  <c r="Y611" i="24"/>
  <c r="Z611" i="24"/>
  <c r="N609" i="24"/>
  <c r="T609" i="24"/>
  <c r="X614" i="24"/>
  <c r="Y614" i="24"/>
  <c r="Z614" i="24"/>
  <c r="S614" i="24"/>
  <c r="AB614" i="24"/>
  <c r="AA614" i="24"/>
  <c r="N612" i="24"/>
  <c r="T612" i="24"/>
  <c r="X612" i="24"/>
  <c r="Y612" i="24"/>
  <c r="Z612" i="24"/>
  <c r="AB574" i="24"/>
  <c r="AA574" i="24"/>
  <c r="X574" i="24"/>
  <c r="Y574" i="24"/>
  <c r="Z574" i="24"/>
  <c r="N572" i="24"/>
  <c r="X572" i="24"/>
  <c r="Y572" i="24"/>
  <c r="Z572" i="24"/>
  <c r="AB572" i="24"/>
  <c r="AA572" i="24"/>
  <c r="X567" i="24"/>
  <c r="Y567" i="24"/>
  <c r="Z567" i="24"/>
  <c r="N542" i="24"/>
  <c r="T542" i="24"/>
  <c r="S535" i="24"/>
  <c r="X535" i="24"/>
  <c r="Y535" i="24"/>
  <c r="Z535" i="24"/>
  <c r="AB535" i="24"/>
  <c r="AA535" i="24"/>
  <c r="AB533" i="24"/>
  <c r="AA533" i="24"/>
  <c r="X463" i="24"/>
  <c r="Y463" i="24"/>
  <c r="Z463" i="24"/>
  <c r="AB463" i="24"/>
  <c r="AA463" i="24"/>
  <c r="N463" i="24"/>
  <c r="T463" i="24"/>
  <c r="X455" i="24"/>
  <c r="Y455" i="24"/>
  <c r="Z455" i="24"/>
  <c r="AB455" i="24"/>
  <c r="AA455" i="24"/>
  <c r="N455" i="24"/>
  <c r="T455" i="24"/>
  <c r="N450" i="24"/>
  <c r="T450" i="24"/>
  <c r="AA430" i="24"/>
  <c r="AB342" i="24"/>
  <c r="AA342" i="24"/>
  <c r="N342" i="24"/>
  <c r="T342" i="24"/>
  <c r="AB334" i="24"/>
  <c r="AA334" i="24"/>
  <c r="N334" i="24"/>
  <c r="T334" i="24"/>
  <c r="AB683" i="24"/>
  <c r="AA683" i="24"/>
  <c r="N683" i="24"/>
  <c r="T683" i="24"/>
  <c r="AB634" i="24"/>
  <c r="AA634" i="24"/>
  <c r="X634" i="24"/>
  <c r="Y634" i="24"/>
  <c r="Z634" i="24"/>
  <c r="N634" i="24"/>
  <c r="T634" i="24"/>
  <c r="AB615" i="24"/>
  <c r="AA615" i="24"/>
  <c r="N615" i="24"/>
  <c r="T615" i="24"/>
  <c r="X615" i="24"/>
  <c r="Y615" i="24"/>
  <c r="Z615" i="24"/>
  <c r="N594" i="24"/>
  <c r="X594" i="24"/>
  <c r="Y594" i="24"/>
  <c r="Z594" i="24"/>
  <c r="AB594" i="24"/>
  <c r="AA594" i="24"/>
  <c r="N747" i="24"/>
  <c r="T747" i="24"/>
  <c r="N772" i="24"/>
  <c r="N730" i="24"/>
  <c r="S730" i="24"/>
  <c r="N722" i="24"/>
  <c r="T722" i="24"/>
  <c r="N739" i="24"/>
  <c r="S739" i="24"/>
  <c r="N728" i="24"/>
  <c r="T728" i="24"/>
  <c r="AB728" i="24"/>
  <c r="AA728" i="24"/>
  <c r="N707" i="24"/>
  <c r="S707" i="24"/>
  <c r="X707" i="24"/>
  <c r="Y707" i="24"/>
  <c r="Z707" i="24"/>
  <c r="AB699" i="24"/>
  <c r="AA699" i="24"/>
  <c r="AB693" i="24"/>
  <c r="AA693" i="24"/>
  <c r="X693" i="24"/>
  <c r="Y693" i="24"/>
  <c r="Z693" i="24"/>
  <c r="S686" i="24"/>
  <c r="N681" i="24"/>
  <c r="T681" i="24"/>
  <c r="N688" i="24"/>
  <c r="S688" i="24"/>
  <c r="X688" i="24"/>
  <c r="Y688" i="24"/>
  <c r="Z688" i="24"/>
  <c r="AB688" i="24"/>
  <c r="AA688" i="24"/>
  <c r="AB685" i="24"/>
  <c r="AA685" i="24"/>
  <c r="T680" i="24"/>
  <c r="X680" i="24"/>
  <c r="Y680" i="24"/>
  <c r="Z680" i="24"/>
  <c r="AB680" i="24"/>
  <c r="AA680" i="24"/>
  <c r="AB669" i="24"/>
  <c r="S664" i="24"/>
  <c r="X664" i="24"/>
  <c r="Y664" i="24"/>
  <c r="Z664" i="24"/>
  <c r="AB664" i="24"/>
  <c r="AA664" i="24"/>
  <c r="N659" i="24"/>
  <c r="AB659" i="24"/>
  <c r="AA659" i="24"/>
  <c r="AB655" i="24"/>
  <c r="AA655" i="24"/>
  <c r="N648" i="24"/>
  <c r="X648" i="24"/>
  <c r="Y648" i="24"/>
  <c r="Z648" i="24"/>
  <c r="AB648" i="24"/>
  <c r="AA648" i="24"/>
  <c r="N646" i="24"/>
  <c r="S646" i="24"/>
  <c r="AB646" i="24"/>
  <c r="AA646" i="24"/>
  <c r="X646" i="24"/>
  <c r="Y646" i="24"/>
  <c r="Z646" i="24"/>
  <c r="S641" i="24"/>
  <c r="AB641" i="24"/>
  <c r="AA641" i="24"/>
  <c r="N631" i="24"/>
  <c r="AB631" i="24"/>
  <c r="AA631" i="24"/>
  <c r="X628" i="24"/>
  <c r="Y628" i="24"/>
  <c r="Z628" i="24"/>
  <c r="AB628" i="24"/>
  <c r="AA628" i="24"/>
  <c r="T628" i="24"/>
  <c r="AB617" i="24"/>
  <c r="AA617" i="24"/>
  <c r="N617" i="24"/>
  <c r="N566" i="24"/>
  <c r="T566" i="24"/>
  <c r="X561" i="24"/>
  <c r="Y561" i="24"/>
  <c r="Z561" i="24"/>
  <c r="AB561" i="24"/>
  <c r="AA561" i="24"/>
  <c r="N561" i="24"/>
  <c r="N552" i="24"/>
  <c r="T552" i="24"/>
  <c r="X552" i="24"/>
  <c r="Y552" i="24"/>
  <c r="Z552" i="24"/>
  <c r="AB552" i="24"/>
  <c r="AA552" i="24"/>
  <c r="AB686" i="24"/>
  <c r="AA686" i="24"/>
  <c r="AB638" i="24"/>
  <c r="AA638" i="24"/>
  <c r="AB622" i="24"/>
  <c r="AA622" i="24"/>
  <c r="AA578" i="24"/>
  <c r="N601" i="24"/>
  <c r="S601" i="24"/>
  <c r="X601" i="24"/>
  <c r="Y601" i="24"/>
  <c r="Z601" i="24"/>
  <c r="AB601" i="24"/>
  <c r="AA601" i="24"/>
  <c r="S599" i="24"/>
  <c r="AB599" i="24"/>
  <c r="AA599" i="24"/>
  <c r="N593" i="24"/>
  <c r="X593" i="24"/>
  <c r="Y593" i="24"/>
  <c r="Z593" i="24"/>
  <c r="AB593" i="24"/>
  <c r="AA593" i="24"/>
  <c r="AB591" i="24"/>
  <c r="AA591" i="24"/>
  <c r="N585" i="24"/>
  <c r="T585" i="24"/>
  <c r="X585" i="24"/>
  <c r="Y585" i="24"/>
  <c r="Z585" i="24"/>
  <c r="AB585" i="24"/>
  <c r="AA585" i="24"/>
  <c r="AB583" i="24"/>
  <c r="AA583" i="24"/>
  <c r="AB554" i="24"/>
  <c r="AA554" i="24"/>
  <c r="AB547" i="24"/>
  <c r="AA547" i="24"/>
  <c r="N536" i="24"/>
  <c r="T536" i="24"/>
  <c r="X520" i="24"/>
  <c r="Y520" i="24"/>
  <c r="Z520" i="24"/>
  <c r="AB520" i="24"/>
  <c r="AA520" i="24"/>
  <c r="AB490" i="24"/>
  <c r="AA490" i="24"/>
  <c r="X487" i="24"/>
  <c r="Y487" i="24"/>
  <c r="Z487" i="24"/>
  <c r="AB487" i="24"/>
  <c r="AA487" i="24"/>
  <c r="N487" i="24"/>
  <c r="S487" i="24"/>
  <c r="X479" i="24"/>
  <c r="Y479" i="24"/>
  <c r="Z479" i="24"/>
  <c r="AB479" i="24"/>
  <c r="N479" i="24"/>
  <c r="S647" i="24"/>
  <c r="S636" i="24"/>
  <c r="AB636" i="24"/>
  <c r="AA636" i="24"/>
  <c r="AB626" i="24"/>
  <c r="AA626" i="24"/>
  <c r="N616" i="24"/>
  <c r="T616" i="24"/>
  <c r="N608" i="24"/>
  <c r="X599" i="24"/>
  <c r="Y599" i="24"/>
  <c r="Z599" i="24"/>
  <c r="N586" i="24"/>
  <c r="S586" i="24"/>
  <c r="X586" i="24"/>
  <c r="Y586" i="24"/>
  <c r="Z586" i="24"/>
  <c r="N578" i="24"/>
  <c r="T578" i="24"/>
  <c r="X578" i="24"/>
  <c r="Y578" i="24"/>
  <c r="Z578" i="24"/>
  <c r="N573" i="24"/>
  <c r="T573" i="24"/>
  <c r="X573" i="24"/>
  <c r="Y573" i="24"/>
  <c r="Z573" i="24"/>
  <c r="AB573" i="24"/>
  <c r="AA573" i="24"/>
  <c r="N568" i="24"/>
  <c r="X568" i="24"/>
  <c r="Y568" i="24"/>
  <c r="Z568" i="24"/>
  <c r="N565" i="24"/>
  <c r="S565" i="24"/>
  <c r="X565" i="24"/>
  <c r="Y565" i="24"/>
  <c r="Z565" i="24"/>
  <c r="AB565" i="24"/>
  <c r="AA565" i="24"/>
  <c r="N559" i="24"/>
  <c r="T559" i="24"/>
  <c r="AB559" i="24"/>
  <c r="AA559" i="24"/>
  <c r="N556" i="24"/>
  <c r="T556" i="24"/>
  <c r="S554" i="24"/>
  <c r="AB562" i="24"/>
  <c r="AB37" i="24"/>
  <c r="N551" i="24"/>
  <c r="S551" i="24"/>
  <c r="AB551" i="24"/>
  <c r="AA551" i="24"/>
  <c r="S544" i="24"/>
  <c r="N545" i="24"/>
  <c r="T545" i="24"/>
  <c r="X545" i="24"/>
  <c r="Y545" i="24"/>
  <c r="Z545" i="24"/>
  <c r="AB545" i="24"/>
  <c r="AA545" i="24"/>
  <c r="S534" i="24"/>
  <c r="X534" i="24"/>
  <c r="Y534" i="24"/>
  <c r="Z534" i="24"/>
  <c r="N528" i="24"/>
  <c r="S528" i="24"/>
  <c r="X528" i="24"/>
  <c r="Y528" i="24"/>
  <c r="Z528" i="24"/>
  <c r="N522" i="24"/>
  <c r="S522" i="24"/>
  <c r="X522" i="24"/>
  <c r="Y522" i="24"/>
  <c r="Z522" i="24"/>
  <c r="AB522" i="24"/>
  <c r="AA522" i="24"/>
  <c r="N518" i="24"/>
  <c r="S518" i="24"/>
  <c r="X518" i="24"/>
  <c r="Y518" i="24"/>
  <c r="Z518" i="24"/>
  <c r="S515" i="24"/>
  <c r="X515" i="24"/>
  <c r="Y515" i="24"/>
  <c r="Z515" i="24"/>
  <c r="AB515" i="24"/>
  <c r="AA515" i="24"/>
  <c r="AB418" i="24"/>
  <c r="AA418" i="24"/>
  <c r="N418" i="24"/>
  <c r="T418" i="24"/>
  <c r="AB415" i="24"/>
  <c r="AA415" i="24"/>
  <c r="X686" i="24"/>
  <c r="Y686" i="24"/>
  <c r="Z686" i="24"/>
  <c r="AB630" i="24"/>
  <c r="AA630" i="24"/>
  <c r="X607" i="24"/>
  <c r="Y607" i="24"/>
  <c r="Z607" i="24"/>
  <c r="N597" i="24"/>
  <c r="S597" i="24"/>
  <c r="X597" i="24"/>
  <c r="Y597" i="24"/>
  <c r="Z597" i="24"/>
  <c r="AB597" i="24"/>
  <c r="AA597" i="24"/>
  <c r="S595" i="24"/>
  <c r="AB595" i="24"/>
  <c r="AA595" i="24"/>
  <c r="N589" i="24"/>
  <c r="S589" i="24"/>
  <c r="X589" i="24"/>
  <c r="Y589" i="24"/>
  <c r="Z589" i="24"/>
  <c r="AB589" i="24"/>
  <c r="AA589" i="24"/>
  <c r="AB587" i="24"/>
  <c r="AA587" i="24"/>
  <c r="N581" i="24"/>
  <c r="X581" i="24"/>
  <c r="Y581" i="24"/>
  <c r="Z581" i="24"/>
  <c r="AB581" i="24"/>
  <c r="AA581" i="24"/>
  <c r="AB556" i="24"/>
  <c r="AA556" i="24"/>
  <c r="AB538" i="24"/>
  <c r="AA538" i="24"/>
  <c r="S546" i="24"/>
  <c r="X546" i="24"/>
  <c r="Y546" i="24"/>
  <c r="Z546" i="24"/>
  <c r="N543" i="24"/>
  <c r="T543" i="24"/>
  <c r="AB543" i="24"/>
  <c r="AA543" i="24"/>
  <c r="S540" i="24"/>
  <c r="X540" i="24"/>
  <c r="Y540" i="24"/>
  <c r="Z540" i="24"/>
  <c r="AB528" i="24"/>
  <c r="AA528" i="24"/>
  <c r="AB525" i="24"/>
  <c r="AA525" i="24"/>
  <c r="S525" i="24"/>
  <c r="X525" i="24"/>
  <c r="Y525" i="24"/>
  <c r="Z525" i="24"/>
  <c r="AB507" i="24"/>
  <c r="AA507" i="24"/>
  <c r="S507" i="24"/>
  <c r="X507" i="24"/>
  <c r="Y507" i="24"/>
  <c r="Z507" i="24"/>
  <c r="AB469" i="24"/>
  <c r="AA469" i="24"/>
  <c r="X469" i="24"/>
  <c r="Y469" i="24"/>
  <c r="Z469" i="24"/>
  <c r="N469" i="24"/>
  <c r="N403" i="24"/>
  <c r="T403" i="24"/>
  <c r="N395" i="24"/>
  <c r="T395" i="24"/>
  <c r="AB395" i="24"/>
  <c r="AA395" i="24"/>
  <c r="X395" i="24"/>
  <c r="Y395" i="24"/>
  <c r="Z395" i="24"/>
  <c r="AA374" i="24"/>
  <c r="T388" i="24"/>
  <c r="S519" i="24"/>
  <c r="X519" i="24"/>
  <c r="Y519" i="24"/>
  <c r="Z519" i="24"/>
  <c r="AB519" i="24"/>
  <c r="AA519" i="24"/>
  <c r="AB500" i="24"/>
  <c r="AA500" i="24"/>
  <c r="N500" i="24"/>
  <c r="X493" i="24"/>
  <c r="Y493" i="24"/>
  <c r="Z493" i="24"/>
  <c r="X485" i="24"/>
  <c r="Y485" i="24"/>
  <c r="Z485" i="24"/>
  <c r="N475" i="24"/>
  <c r="S475" i="24"/>
  <c r="AB475" i="24"/>
  <c r="AA475" i="24"/>
  <c r="N461" i="24"/>
  <c r="AB461" i="24"/>
  <c r="AA461" i="24"/>
  <c r="N453" i="24"/>
  <c r="T453" i="24"/>
  <c r="AB453" i="24"/>
  <c r="AA453" i="24"/>
  <c r="X446" i="24"/>
  <c r="Y446" i="24"/>
  <c r="Z446" i="24"/>
  <c r="S438" i="24"/>
  <c r="X438" i="24"/>
  <c r="Y438" i="24"/>
  <c r="Z438" i="24"/>
  <c r="AB421" i="24"/>
  <c r="AA421" i="24"/>
  <c r="S394" i="24"/>
  <c r="T394" i="24"/>
  <c r="N406" i="24"/>
  <c r="T406" i="24"/>
  <c r="AB406" i="24"/>
  <c r="AA406" i="24"/>
  <c r="X398" i="24"/>
  <c r="Y398" i="24"/>
  <c r="Z398" i="24"/>
  <c r="AB398" i="24"/>
  <c r="AA398" i="24"/>
  <c r="N398" i="24"/>
  <c r="T398" i="24"/>
  <c r="X396" i="24"/>
  <c r="Y396" i="24"/>
  <c r="Z396" i="24"/>
  <c r="N396" i="24"/>
  <c r="AB396" i="24"/>
  <c r="AA396" i="24"/>
  <c r="N389" i="24"/>
  <c r="T389" i="24"/>
  <c r="AB389" i="24"/>
  <c r="AA389" i="24"/>
  <c r="N386" i="24"/>
  <c r="T386" i="24"/>
  <c r="X386" i="24"/>
  <c r="Y386" i="24"/>
  <c r="Z386" i="24"/>
  <c r="AB386" i="24"/>
  <c r="AA386" i="24"/>
  <c r="X381" i="24"/>
  <c r="Y381" i="24"/>
  <c r="Z381" i="24"/>
  <c r="AB381" i="24"/>
  <c r="AA381" i="24"/>
  <c r="N381" i="24"/>
  <c r="T381" i="24"/>
  <c r="N378" i="24"/>
  <c r="T378" i="24"/>
  <c r="Z378" i="24"/>
  <c r="AB378" i="24"/>
  <c r="AA378" i="24"/>
  <c r="N369" i="24"/>
  <c r="T369" i="24"/>
  <c r="X369" i="24"/>
  <c r="Y369" i="24"/>
  <c r="Z369" i="24"/>
  <c r="AB369" i="24"/>
  <c r="AA369" i="24"/>
  <c r="AB366" i="24"/>
  <c r="AA366" i="24"/>
  <c r="N366" i="24"/>
  <c r="T366" i="24"/>
  <c r="X366" i="24"/>
  <c r="Y366" i="24"/>
  <c r="Z366" i="24"/>
  <c r="N361" i="24"/>
  <c r="T361" i="24"/>
  <c r="X361" i="24"/>
  <c r="Y361" i="24"/>
  <c r="Z361" i="24"/>
  <c r="AB361" i="24"/>
  <c r="AA361" i="24"/>
  <c r="AB358" i="24"/>
  <c r="AA358" i="24"/>
  <c r="N358" i="24"/>
  <c r="T358" i="24"/>
  <c r="X358" i="24"/>
  <c r="Y358" i="24"/>
  <c r="Z358" i="24"/>
  <c r="N353" i="24"/>
  <c r="T353" i="24"/>
  <c r="X353" i="24"/>
  <c r="Y353" i="24"/>
  <c r="Z353" i="24"/>
  <c r="AB353" i="24"/>
  <c r="AA353" i="24"/>
  <c r="AB350" i="24"/>
  <c r="N350" i="24"/>
  <c r="T350" i="24"/>
  <c r="AB541" i="24"/>
  <c r="AA541" i="24"/>
  <c r="N537" i="24"/>
  <c r="S537" i="24"/>
  <c r="X537" i="24"/>
  <c r="Y537" i="24"/>
  <c r="Z537" i="24"/>
  <c r="AB524" i="24"/>
  <c r="AA524" i="24"/>
  <c r="X524" i="24"/>
  <c r="Y524" i="24"/>
  <c r="Z524" i="24"/>
  <c r="N493" i="24"/>
  <c r="N485" i="24"/>
  <c r="T485" i="24"/>
  <c r="X491" i="24"/>
  <c r="Y491" i="24"/>
  <c r="Z491" i="24"/>
  <c r="X483" i="24"/>
  <c r="Y483" i="24"/>
  <c r="Z483" i="24"/>
  <c r="AB473" i="24"/>
  <c r="AA473" i="24"/>
  <c r="X473" i="24"/>
  <c r="Y473" i="24"/>
  <c r="Z473" i="24"/>
  <c r="N473" i="24"/>
  <c r="T473" i="24"/>
  <c r="X468" i="24"/>
  <c r="N468" i="24"/>
  <c r="T468" i="24"/>
  <c r="AB468" i="24"/>
  <c r="AA468" i="24"/>
  <c r="S459" i="24"/>
  <c r="X459" i="24"/>
  <c r="Y459" i="24"/>
  <c r="Z459" i="24"/>
  <c r="AB459" i="24"/>
  <c r="AA459" i="24"/>
  <c r="S451" i="24"/>
  <c r="X451" i="24"/>
  <c r="Y451" i="24"/>
  <c r="Z451" i="24"/>
  <c r="AB451" i="24"/>
  <c r="AA451" i="24"/>
  <c r="AB438" i="24"/>
  <c r="AA438" i="24"/>
  <c r="N446" i="24"/>
  <c r="S446" i="24"/>
  <c r="N430" i="24"/>
  <c r="X444" i="24"/>
  <c r="Y444" i="24"/>
  <c r="Z444" i="24"/>
  <c r="N444" i="24"/>
  <c r="S444" i="24"/>
  <c r="N439" i="24"/>
  <c r="S439" i="24"/>
  <c r="Z439" i="24"/>
  <c r="AB439" i="24"/>
  <c r="AA439" i="24"/>
  <c r="X436" i="24"/>
  <c r="Y436" i="24"/>
  <c r="Z436" i="24"/>
  <c r="N436" i="24"/>
  <c r="S436" i="24"/>
  <c r="N431" i="24"/>
  <c r="T431" i="24"/>
  <c r="AB431" i="24"/>
  <c r="AA431" i="24"/>
  <c r="X428" i="24"/>
  <c r="N428" i="24"/>
  <c r="S428" i="24"/>
  <c r="AB422" i="24"/>
  <c r="AA422" i="24"/>
  <c r="AB414" i="24"/>
  <c r="AA414" i="24"/>
  <c r="AA394" i="24"/>
  <c r="X402" i="24"/>
  <c r="Y402" i="24"/>
  <c r="Z402" i="24"/>
  <c r="N402" i="24"/>
  <c r="S402" i="24"/>
  <c r="S399" i="24"/>
  <c r="X399" i="24"/>
  <c r="Y399" i="24"/>
  <c r="Z399" i="24"/>
  <c r="AB399" i="24"/>
  <c r="AA399" i="24"/>
  <c r="Y394" i="24"/>
  <c r="Z394" i="24"/>
  <c r="T326" i="24"/>
  <c r="S326" i="24"/>
  <c r="T318" i="24"/>
  <c r="S318" i="24"/>
  <c r="S303" i="24"/>
  <c r="T303" i="24"/>
  <c r="N541" i="24"/>
  <c r="X541" i="24"/>
  <c r="Y541" i="24"/>
  <c r="Z541" i="24"/>
  <c r="AB516" i="24"/>
  <c r="AA516" i="24"/>
  <c r="S523" i="24"/>
  <c r="X523" i="24"/>
  <c r="Y523" i="24"/>
  <c r="Z523" i="24"/>
  <c r="AB523" i="24"/>
  <c r="AA523" i="24"/>
  <c r="N506" i="24"/>
  <c r="T506" i="24"/>
  <c r="T508" i="24"/>
  <c r="T30" i="24"/>
  <c r="AB506" i="24"/>
  <c r="S499" i="24"/>
  <c r="X499" i="24"/>
  <c r="Y499" i="24"/>
  <c r="Z499" i="24"/>
  <c r="AB499" i="24"/>
  <c r="AA499" i="24"/>
  <c r="N497" i="24"/>
  <c r="S497" i="24"/>
  <c r="X497" i="24"/>
  <c r="Y497" i="24"/>
  <c r="AB497" i="24"/>
  <c r="AA497" i="24"/>
  <c r="X480" i="24"/>
  <c r="Y480" i="24"/>
  <c r="S489" i="24"/>
  <c r="X489" i="24"/>
  <c r="Y489" i="24"/>
  <c r="Z489" i="24"/>
  <c r="X481" i="24"/>
  <c r="Y481" i="24"/>
  <c r="Z481" i="24"/>
  <c r="N471" i="24"/>
  <c r="T471" i="24"/>
  <c r="AB471" i="24"/>
  <c r="AA471" i="24"/>
  <c r="X461" i="24"/>
  <c r="Y461" i="24"/>
  <c r="Z461" i="24"/>
  <c r="N457" i="24"/>
  <c r="AB457" i="24"/>
  <c r="X442" i="24"/>
  <c r="Y442" i="24"/>
  <c r="Z442" i="24"/>
  <c r="X434" i="24"/>
  <c r="Y434" i="24"/>
  <c r="Z434" i="24"/>
  <c r="X417" i="24"/>
  <c r="Y417" i="24"/>
  <c r="Z417" i="24"/>
  <c r="X406" i="24"/>
  <c r="Y406" i="24"/>
  <c r="Z406" i="24"/>
  <c r="AB474" i="24"/>
  <c r="AA474" i="24"/>
  <c r="AB470" i="24"/>
  <c r="AA470" i="24"/>
  <c r="Z470" i="24"/>
  <c r="AB404" i="24"/>
  <c r="AA404" i="24"/>
  <c r="N409" i="24"/>
  <c r="T409" i="24"/>
  <c r="X367" i="24"/>
  <c r="Y367" i="24"/>
  <c r="Z367" i="24"/>
  <c r="N367" i="24"/>
  <c r="T367" i="24"/>
  <c r="AB367" i="24"/>
  <c r="AA367" i="24"/>
  <c r="X351" i="24"/>
  <c r="Y351" i="24"/>
  <c r="Z351" i="24"/>
  <c r="N351" i="24"/>
  <c r="AB351" i="24"/>
  <c r="AA351" i="24"/>
  <c r="N345" i="24"/>
  <c r="T345" i="24"/>
  <c r="X345" i="24"/>
  <c r="Y345" i="24"/>
  <c r="Z345" i="24"/>
  <c r="AB345" i="24"/>
  <c r="AA345" i="24"/>
  <c r="N340" i="24"/>
  <c r="T340" i="24"/>
  <c r="AB340" i="24"/>
  <c r="AA340" i="24"/>
  <c r="X340" i="24"/>
  <c r="Y340" i="24"/>
  <c r="Z340" i="24"/>
  <c r="N337" i="24"/>
  <c r="T337" i="24"/>
  <c r="X337" i="24"/>
  <c r="Y337" i="24"/>
  <c r="Z337" i="24"/>
  <c r="AB337" i="24"/>
  <c r="AA337" i="24"/>
  <c r="N332" i="24"/>
  <c r="AB332" i="24"/>
  <c r="AA332" i="24"/>
  <c r="X332" i="24"/>
  <c r="Y332" i="24"/>
  <c r="Z332" i="24"/>
  <c r="X328" i="24"/>
  <c r="Y328" i="24"/>
  <c r="Z328" i="24"/>
  <c r="N328" i="24"/>
  <c r="S328" i="24"/>
  <c r="AB328" i="24"/>
  <c r="AA328" i="24"/>
  <c r="X320" i="24"/>
  <c r="Y320" i="24"/>
  <c r="Z320" i="24"/>
  <c r="N320" i="24"/>
  <c r="T320" i="24"/>
  <c r="AB320" i="24"/>
  <c r="AA320" i="24"/>
  <c r="X309" i="24"/>
  <c r="Y309" i="24"/>
  <c r="Z309" i="24"/>
  <c r="X304" i="24"/>
  <c r="Y304" i="24"/>
  <c r="Z304" i="24"/>
  <c r="N304" i="24"/>
  <c r="AB304" i="24"/>
  <c r="AA304" i="24"/>
  <c r="AB301" i="24"/>
  <c r="AA301" i="24"/>
  <c r="N301" i="24"/>
  <c r="N397" i="24"/>
  <c r="X397" i="24"/>
  <c r="Y397" i="24"/>
  <c r="Z397" i="24"/>
  <c r="N390" i="24"/>
  <c r="S390" i="24"/>
  <c r="N382" i="24"/>
  <c r="S382" i="24"/>
  <c r="N374" i="24"/>
  <c r="S374" i="24"/>
  <c r="T356" i="24"/>
  <c r="S356" i="24"/>
  <c r="AB370" i="24"/>
  <c r="AA370" i="24"/>
  <c r="N370" i="24"/>
  <c r="N365" i="24"/>
  <c r="S365" i="24"/>
  <c r="X365" i="24"/>
  <c r="Y365" i="24"/>
  <c r="Z365" i="24"/>
  <c r="AB365" i="24"/>
  <c r="AA365" i="24"/>
  <c r="AB362" i="24"/>
  <c r="AA362" i="24"/>
  <c r="N362" i="24"/>
  <c r="T362" i="24"/>
  <c r="X357" i="24"/>
  <c r="Y357" i="24"/>
  <c r="Z357" i="24"/>
  <c r="AB354" i="24"/>
  <c r="AA354" i="24"/>
  <c r="N354" i="24"/>
  <c r="T354" i="24"/>
  <c r="AB346" i="24"/>
  <c r="AA346" i="24"/>
  <c r="N346" i="24"/>
  <c r="S346" i="24"/>
  <c r="AB338" i="24"/>
  <c r="AA338" i="24"/>
  <c r="N338" i="24"/>
  <c r="AB326" i="24"/>
  <c r="AA326" i="24"/>
  <c r="X326" i="24"/>
  <c r="Y326" i="24"/>
  <c r="Z326" i="24"/>
  <c r="N323" i="24"/>
  <c r="S323" i="24"/>
  <c r="T323" i="24"/>
  <c r="AB318" i="24"/>
  <c r="AA318" i="24"/>
  <c r="X318" i="24"/>
  <c r="Y318" i="24"/>
  <c r="Z318" i="24"/>
  <c r="N315" i="24"/>
  <c r="AA257" i="24"/>
  <c r="AB278" i="24"/>
  <c r="AA278" i="24"/>
  <c r="X278" i="24"/>
  <c r="Y278" i="24"/>
  <c r="Z278" i="24"/>
  <c r="N278" i="24"/>
  <c r="T278" i="24"/>
  <c r="N275" i="24"/>
  <c r="T275" i="24"/>
  <c r="X275" i="24"/>
  <c r="Y275" i="24"/>
  <c r="Z275" i="24"/>
  <c r="AB275" i="24"/>
  <c r="AA275" i="24"/>
  <c r="AB270" i="24"/>
  <c r="AA270" i="24"/>
  <c r="X270" i="24"/>
  <c r="Y270" i="24"/>
  <c r="Z270" i="24"/>
  <c r="N270" i="24"/>
  <c r="T270" i="24"/>
  <c r="N267" i="24"/>
  <c r="T267" i="24"/>
  <c r="X267" i="24"/>
  <c r="Y267" i="24"/>
  <c r="Z267" i="24"/>
  <c r="AB267" i="24"/>
  <c r="AA267" i="24"/>
  <c r="AB262" i="24"/>
  <c r="AA262" i="24"/>
  <c r="X262" i="24"/>
  <c r="Y262" i="24"/>
  <c r="Z262" i="24"/>
  <c r="N262" i="24"/>
  <c r="T262" i="24"/>
  <c r="N259" i="24"/>
  <c r="T259" i="24"/>
  <c r="S259" i="24"/>
  <c r="X259" i="24"/>
  <c r="Y259" i="24"/>
  <c r="Z259" i="24"/>
  <c r="AB259" i="24"/>
  <c r="AA259" i="24"/>
  <c r="X407" i="24"/>
  <c r="Y407" i="24"/>
  <c r="Z407" i="24"/>
  <c r="AB388" i="24"/>
  <c r="AA388" i="24"/>
  <c r="X390" i="24"/>
  <c r="Y390" i="24"/>
  <c r="Z390" i="24"/>
  <c r="X379" i="24"/>
  <c r="Y379" i="24"/>
  <c r="Z379" i="24"/>
  <c r="X374" i="24"/>
  <c r="S376" i="24"/>
  <c r="N379" i="24"/>
  <c r="T379" i="24"/>
  <c r="S368" i="24"/>
  <c r="T352" i="24"/>
  <c r="S352" i="24"/>
  <c r="X363" i="24"/>
  <c r="Y363" i="24"/>
  <c r="Z363" i="24"/>
  <c r="N363" i="24"/>
  <c r="T363" i="24"/>
  <c r="AB363" i="24"/>
  <c r="AA363" i="24"/>
  <c r="X355" i="24"/>
  <c r="Y355" i="24"/>
  <c r="Z355" i="24"/>
  <c r="N355" i="24"/>
  <c r="T355" i="24"/>
  <c r="AB355" i="24"/>
  <c r="AA355" i="24"/>
  <c r="S335" i="24"/>
  <c r="T335" i="24"/>
  <c r="N344" i="24"/>
  <c r="T344" i="24"/>
  <c r="AB344" i="24"/>
  <c r="AA344" i="24"/>
  <c r="X344" i="24"/>
  <c r="Y344" i="24"/>
  <c r="Z344" i="24"/>
  <c r="N341" i="24"/>
  <c r="T341" i="24"/>
  <c r="X341" i="24"/>
  <c r="Y341" i="24"/>
  <c r="Z341" i="24"/>
  <c r="AB341" i="24"/>
  <c r="AA341" i="24"/>
  <c r="N336" i="24"/>
  <c r="T336" i="24"/>
  <c r="AB336" i="24"/>
  <c r="AA336" i="24"/>
  <c r="X336" i="24"/>
  <c r="Y336" i="24"/>
  <c r="Z336" i="24"/>
  <c r="N333" i="24"/>
  <c r="T333" i="24"/>
  <c r="X333" i="24"/>
  <c r="Y333" i="24"/>
  <c r="Z333" i="24"/>
  <c r="AB333" i="24"/>
  <c r="AA333" i="24"/>
  <c r="X324" i="24"/>
  <c r="Y324" i="24"/>
  <c r="Z324" i="24"/>
  <c r="N324" i="24"/>
  <c r="AB324" i="24"/>
  <c r="AA324" i="24"/>
  <c r="X316" i="24"/>
  <c r="Y316" i="24"/>
  <c r="Z316" i="24"/>
  <c r="N316" i="24"/>
  <c r="T316" i="24"/>
  <c r="AB316" i="24"/>
  <c r="AA316" i="24"/>
  <c r="T299" i="24"/>
  <c r="AB290" i="24"/>
  <c r="AA290" i="24"/>
  <c r="X290" i="24"/>
  <c r="Y290" i="24"/>
  <c r="Z290" i="24"/>
  <c r="N290" i="24"/>
  <c r="T290" i="24"/>
  <c r="N287" i="24"/>
  <c r="S287" i="24"/>
  <c r="AB287" i="24"/>
  <c r="AA287" i="24"/>
  <c r="T247" i="24"/>
  <c r="N310" i="24"/>
  <c r="T310" i="24"/>
  <c r="X293" i="24"/>
  <c r="Y293" i="24"/>
  <c r="Z293" i="24"/>
  <c r="N293" i="24"/>
  <c r="AB293" i="24"/>
  <c r="AA293" i="24"/>
  <c r="X285" i="24"/>
  <c r="Y285" i="24"/>
  <c r="Z285" i="24"/>
  <c r="N285" i="24"/>
  <c r="S285" i="24"/>
  <c r="AB285" i="24"/>
  <c r="X273" i="24"/>
  <c r="Y273" i="24"/>
  <c r="Z273" i="24"/>
  <c r="N273" i="24"/>
  <c r="X265" i="24"/>
  <c r="Y265" i="24"/>
  <c r="Z265" i="24"/>
  <c r="N265" i="24"/>
  <c r="S265" i="24"/>
  <c r="X257" i="24"/>
  <c r="Y257" i="24"/>
  <c r="N257" i="24"/>
  <c r="T257" i="24"/>
  <c r="Y237" i="24"/>
  <c r="Z237" i="24"/>
  <c r="Z325" i="24"/>
  <c r="X303" i="24"/>
  <c r="Y303" i="24"/>
  <c r="Z303" i="24"/>
  <c r="AB305" i="24"/>
  <c r="AA305" i="24"/>
  <c r="S297" i="24"/>
  <c r="AB297" i="24"/>
  <c r="AA297" i="24"/>
  <c r="N291" i="24"/>
  <c r="T291" i="24"/>
  <c r="AB291" i="24"/>
  <c r="AA291" i="24"/>
  <c r="AB286" i="24"/>
  <c r="AA286" i="24"/>
  <c r="X286" i="24"/>
  <c r="Y286" i="24"/>
  <c r="Z286" i="24"/>
  <c r="N279" i="24"/>
  <c r="T279" i="24"/>
  <c r="S274" i="24"/>
  <c r="AB274" i="24"/>
  <c r="AA274" i="24"/>
  <c r="X274" i="24"/>
  <c r="Y274" i="24"/>
  <c r="Z274" i="24"/>
  <c r="N271" i="24"/>
  <c r="S266" i="24"/>
  <c r="AB266" i="24"/>
  <c r="AA266" i="24"/>
  <c r="X266" i="24"/>
  <c r="Y266" i="24"/>
  <c r="Z266" i="24"/>
  <c r="N263" i="24"/>
  <c r="S263" i="24"/>
  <c r="T263" i="24"/>
  <c r="S258" i="24"/>
  <c r="AB258" i="24"/>
  <c r="AA258" i="24"/>
  <c r="X258" i="24"/>
  <c r="Y258" i="24"/>
  <c r="Z258" i="24"/>
  <c r="N248" i="24"/>
  <c r="X248" i="24"/>
  <c r="Y248" i="24"/>
  <c r="Z248" i="24"/>
  <c r="AB248" i="24"/>
  <c r="AA248" i="24"/>
  <c r="N243" i="24"/>
  <c r="S243" i="24"/>
  <c r="AB243" i="24"/>
  <c r="AA243" i="24"/>
  <c r="X243" i="24"/>
  <c r="Y243" i="24"/>
  <c r="Z243" i="24"/>
  <c r="AB241" i="24"/>
  <c r="AA241" i="24"/>
  <c r="Z241" i="24"/>
  <c r="AB226" i="24"/>
  <c r="AA226" i="24"/>
  <c r="N226" i="24"/>
  <c r="T226" i="24"/>
  <c r="X226" i="24"/>
  <c r="Y226" i="24"/>
  <c r="Z226" i="24"/>
  <c r="X203" i="24"/>
  <c r="Y203" i="24"/>
  <c r="Z203" i="24"/>
  <c r="X195" i="24"/>
  <c r="Y195" i="24"/>
  <c r="Z195" i="24"/>
  <c r="AB195" i="24"/>
  <c r="AA195" i="24"/>
  <c r="N195" i="24"/>
  <c r="N188" i="24"/>
  <c r="T188" i="24"/>
  <c r="AB188" i="24"/>
  <c r="AA188" i="24"/>
  <c r="AA185" i="24"/>
  <c r="N180" i="24"/>
  <c r="S180" i="24"/>
  <c r="AB180" i="24"/>
  <c r="AA180" i="24"/>
  <c r="N306" i="24"/>
  <c r="S306" i="24"/>
  <c r="X289" i="24"/>
  <c r="Y289" i="24"/>
  <c r="Z289" i="24"/>
  <c r="N289" i="24"/>
  <c r="T289" i="24"/>
  <c r="AB289" i="24"/>
  <c r="AA289" i="24"/>
  <c r="X277" i="24"/>
  <c r="Y277" i="24"/>
  <c r="Z277" i="24"/>
  <c r="N277" i="24"/>
  <c r="T277" i="24"/>
  <c r="X269" i="24"/>
  <c r="Y269" i="24"/>
  <c r="Z269" i="24"/>
  <c r="N269" i="24"/>
  <c r="T269" i="24"/>
  <c r="X261" i="24"/>
  <c r="Y261" i="24"/>
  <c r="Z261" i="24"/>
  <c r="N261" i="24"/>
  <c r="T261" i="24"/>
  <c r="N241" i="24"/>
  <c r="S241" i="24"/>
  <c r="N214" i="24"/>
  <c r="T214" i="24"/>
  <c r="X214" i="24"/>
  <c r="Y214" i="24"/>
  <c r="Z214" i="24"/>
  <c r="AB214" i="24"/>
  <c r="AA214" i="24"/>
  <c r="N212" i="24"/>
  <c r="T212" i="24"/>
  <c r="X212" i="24"/>
  <c r="Y212" i="24"/>
  <c r="Z212" i="24"/>
  <c r="AB212" i="24"/>
  <c r="AA212" i="24"/>
  <c r="AB252" i="24"/>
  <c r="AA252" i="24"/>
  <c r="AB244" i="24"/>
  <c r="AA244" i="24"/>
  <c r="X252" i="24"/>
  <c r="Y252" i="24"/>
  <c r="Z252" i="24"/>
  <c r="X244" i="24"/>
  <c r="Y244" i="24"/>
  <c r="Z244" i="24"/>
  <c r="N233" i="24"/>
  <c r="T233" i="24"/>
  <c r="X233" i="24"/>
  <c r="Y233" i="24"/>
  <c r="Z233" i="24"/>
  <c r="X231" i="24"/>
  <c r="Y231" i="24"/>
  <c r="Z231" i="24"/>
  <c r="S231" i="24"/>
  <c r="N224" i="24"/>
  <c r="X224" i="24"/>
  <c r="Y224" i="24"/>
  <c r="Z224" i="24"/>
  <c r="AB224" i="24"/>
  <c r="AA224" i="24"/>
  <c r="AB222" i="24"/>
  <c r="AA222" i="24"/>
  <c r="N222" i="24"/>
  <c r="T222" i="24"/>
  <c r="N210" i="24"/>
  <c r="T210" i="24"/>
  <c r="X210" i="24"/>
  <c r="Y210" i="24"/>
  <c r="Z210" i="24"/>
  <c r="AB210" i="24"/>
  <c r="AA210" i="24"/>
  <c r="N208" i="24"/>
  <c r="S208" i="24"/>
  <c r="X204" i="24"/>
  <c r="Y204" i="24"/>
  <c r="Z204" i="24"/>
  <c r="AB204" i="24"/>
  <c r="AA204" i="24"/>
  <c r="X196" i="24"/>
  <c r="Y196" i="24"/>
  <c r="Z196" i="24"/>
  <c r="X186" i="24"/>
  <c r="Y186" i="24"/>
  <c r="Z186" i="24"/>
  <c r="AB186" i="24"/>
  <c r="AA186" i="24"/>
  <c r="X114" i="24"/>
  <c r="Y114" i="24"/>
  <c r="Z114" i="24"/>
  <c r="AB114" i="24"/>
  <c r="AA114" i="24"/>
  <c r="N114" i="24"/>
  <c r="S114" i="24"/>
  <c r="X111" i="24"/>
  <c r="Y111" i="24"/>
  <c r="Z111" i="24"/>
  <c r="X106" i="24"/>
  <c r="Y106" i="24"/>
  <c r="Z106" i="24"/>
  <c r="AB106" i="24"/>
  <c r="AA106" i="24"/>
  <c r="N106" i="24"/>
  <c r="S106" i="24"/>
  <c r="N229" i="24"/>
  <c r="T229" i="24"/>
  <c r="X229" i="24"/>
  <c r="Y229" i="24"/>
  <c r="Z229" i="24"/>
  <c r="X227" i="24"/>
  <c r="Y227" i="24"/>
  <c r="Z227" i="24"/>
  <c r="S227" i="24"/>
  <c r="AB199" i="24"/>
  <c r="AA199" i="24"/>
  <c r="N194" i="24"/>
  <c r="T194" i="24"/>
  <c r="AB194" i="24"/>
  <c r="AA194" i="24"/>
  <c r="N189" i="24"/>
  <c r="T189" i="24"/>
  <c r="N184" i="24"/>
  <c r="T184" i="24"/>
  <c r="AB184" i="24"/>
  <c r="AA184" i="24"/>
  <c r="AB181" i="24"/>
  <c r="AA181" i="24"/>
  <c r="N173" i="24"/>
  <c r="T173" i="24"/>
  <c r="X173" i="24"/>
  <c r="Y173" i="24"/>
  <c r="Z173" i="24"/>
  <c r="X170" i="24"/>
  <c r="Y170" i="24"/>
  <c r="Z170" i="24"/>
  <c r="AA136" i="24"/>
  <c r="AB292" i="24"/>
  <c r="AA292" i="24"/>
  <c r="Z280" i="24"/>
  <c r="AB251" i="24"/>
  <c r="AA251" i="24"/>
  <c r="AB229" i="24"/>
  <c r="AA229" i="24"/>
  <c r="AB230" i="24"/>
  <c r="AA230" i="24"/>
  <c r="N230" i="24"/>
  <c r="T230" i="24"/>
  <c r="N225" i="24"/>
  <c r="T225" i="24"/>
  <c r="X225" i="24"/>
  <c r="Y225" i="24"/>
  <c r="Z225" i="24"/>
  <c r="X223" i="24"/>
  <c r="Y223" i="24"/>
  <c r="Z223" i="24"/>
  <c r="N216" i="24"/>
  <c r="T216" i="24"/>
  <c r="X216" i="24"/>
  <c r="Y216" i="24"/>
  <c r="Z216" i="24"/>
  <c r="AB216" i="24"/>
  <c r="AA216" i="24"/>
  <c r="Z184" i="24"/>
  <c r="N204" i="24"/>
  <c r="S204" i="24"/>
  <c r="N196" i="24"/>
  <c r="T196" i="24"/>
  <c r="N186" i="24"/>
  <c r="T186" i="24"/>
  <c r="S200" i="24"/>
  <c r="X200" i="24"/>
  <c r="Y200" i="24"/>
  <c r="Z200" i="24"/>
  <c r="AB200" i="24"/>
  <c r="AA200" i="24"/>
  <c r="S190" i="24"/>
  <c r="X190" i="24"/>
  <c r="Y190" i="24"/>
  <c r="Z190" i="24"/>
  <c r="AB190" i="24"/>
  <c r="AA190" i="24"/>
  <c r="S182" i="24"/>
  <c r="X182" i="24"/>
  <c r="Y182" i="24"/>
  <c r="Z182" i="24"/>
  <c r="AB182" i="24"/>
  <c r="AA182" i="24"/>
  <c r="S135" i="24"/>
  <c r="T135" i="24"/>
  <c r="N164" i="24"/>
  <c r="T164" i="24"/>
  <c r="X159" i="24"/>
  <c r="Y159" i="24"/>
  <c r="Z159" i="24"/>
  <c r="S159" i="24"/>
  <c r="AB159" i="24"/>
  <c r="AA159" i="24"/>
  <c r="N156" i="24"/>
  <c r="X151" i="24"/>
  <c r="Y151" i="24"/>
  <c r="Z151" i="24"/>
  <c r="S151" i="24"/>
  <c r="AB151" i="24"/>
  <c r="AA151" i="24"/>
  <c r="X145" i="24"/>
  <c r="Y145" i="24"/>
  <c r="Z145" i="24"/>
  <c r="AB145" i="24"/>
  <c r="AA145" i="24"/>
  <c r="N145" i="24"/>
  <c r="T145" i="24"/>
  <c r="X175" i="24"/>
  <c r="Y175" i="24"/>
  <c r="Z175" i="24"/>
  <c r="N162" i="24"/>
  <c r="S162" i="24"/>
  <c r="N154" i="24"/>
  <c r="T154" i="24"/>
  <c r="N148" i="24"/>
  <c r="T148" i="24"/>
  <c r="N140" i="24"/>
  <c r="T140" i="24"/>
  <c r="N138" i="24"/>
  <c r="S138" i="24"/>
  <c r="X129" i="24"/>
  <c r="Y129" i="24"/>
  <c r="Z129" i="24"/>
  <c r="AB129" i="24"/>
  <c r="AA129" i="24"/>
  <c r="N129" i="24"/>
  <c r="S129" i="24"/>
  <c r="X119" i="24"/>
  <c r="Y119" i="24"/>
  <c r="Z119" i="24"/>
  <c r="AB119" i="24"/>
  <c r="AA119" i="24"/>
  <c r="N119" i="24"/>
  <c r="T119" i="24"/>
  <c r="N98" i="24"/>
  <c r="S98" i="24"/>
  <c r="X98" i="24"/>
  <c r="Y98" i="24"/>
  <c r="Z98" i="24"/>
  <c r="AB98" i="24"/>
  <c r="AA98" i="24"/>
  <c r="AB80" i="24"/>
  <c r="AA80" i="24"/>
  <c r="X80" i="24"/>
  <c r="Y80" i="24"/>
  <c r="Z80" i="24"/>
  <c r="N80" i="24"/>
  <c r="S80" i="24"/>
  <c r="S171" i="24"/>
  <c r="N169" i="24"/>
  <c r="S169" i="24"/>
  <c r="AB162" i="24"/>
  <c r="AA162" i="24"/>
  <c r="AB154" i="24"/>
  <c r="AA154" i="24"/>
  <c r="X140" i="24"/>
  <c r="Y140" i="24"/>
  <c r="Z140" i="24"/>
  <c r="N160" i="24"/>
  <c r="T160" i="24"/>
  <c r="X155" i="24"/>
  <c r="Y155" i="24"/>
  <c r="Z155" i="24"/>
  <c r="N152" i="24"/>
  <c r="T152" i="24"/>
  <c r="N144" i="24"/>
  <c r="X141" i="24"/>
  <c r="Y141" i="24"/>
  <c r="Z141" i="24"/>
  <c r="N158" i="24"/>
  <c r="S158" i="24"/>
  <c r="X147" i="24"/>
  <c r="Y147" i="24"/>
  <c r="Z147" i="24"/>
  <c r="N127" i="24"/>
  <c r="S127" i="24"/>
  <c r="AB127" i="24"/>
  <c r="AA127" i="24"/>
  <c r="X124" i="24"/>
  <c r="Y124" i="24"/>
  <c r="Z124" i="24"/>
  <c r="N112" i="24"/>
  <c r="AB112" i="24"/>
  <c r="AA112" i="24"/>
  <c r="X112" i="24"/>
  <c r="Y112" i="24"/>
  <c r="Z112" i="24"/>
  <c r="AB88" i="24"/>
  <c r="AA88" i="24"/>
  <c r="S88" i="24"/>
  <c r="X88" i="24"/>
  <c r="Y88" i="24"/>
  <c r="Z88" i="24"/>
  <c r="X125" i="24"/>
  <c r="Y125" i="24"/>
  <c r="Z125" i="24"/>
  <c r="AB125" i="24"/>
  <c r="AA125" i="24"/>
  <c r="N125" i="24"/>
  <c r="S125" i="24"/>
  <c r="X110" i="24"/>
  <c r="Y110" i="24"/>
  <c r="Z110" i="24"/>
  <c r="AB110" i="24"/>
  <c r="AA110" i="24"/>
  <c r="N107" i="24"/>
  <c r="S107" i="24"/>
  <c r="AB76" i="24"/>
  <c r="AA76" i="24"/>
  <c r="N76" i="24"/>
  <c r="S76" i="24"/>
  <c r="X118" i="24"/>
  <c r="Y118" i="24"/>
  <c r="Z118" i="24"/>
  <c r="N118" i="24"/>
  <c r="T118" i="24"/>
  <c r="S118" i="24"/>
  <c r="N123" i="24"/>
  <c r="T123" i="24"/>
  <c r="AB123" i="24"/>
  <c r="AA123" i="24"/>
  <c r="S110" i="24"/>
  <c r="N108" i="24"/>
  <c r="S108" i="24"/>
  <c r="AB108" i="24"/>
  <c r="AA108" i="24"/>
  <c r="X108" i="24"/>
  <c r="Y108" i="24"/>
  <c r="Z108" i="24"/>
  <c r="AB84" i="24"/>
  <c r="AA84" i="24"/>
  <c r="N84" i="24"/>
  <c r="S84" i="24"/>
  <c r="AB72" i="24"/>
  <c r="AA72" i="24"/>
  <c r="S72" i="24"/>
  <c r="X72" i="24"/>
  <c r="Y72" i="24"/>
  <c r="Z72" i="24"/>
  <c r="N97" i="24"/>
  <c r="T97" i="24"/>
  <c r="N81" i="24"/>
  <c r="S81" i="24"/>
  <c r="X81" i="24"/>
  <c r="Y81" i="24"/>
  <c r="Z81" i="24"/>
  <c r="N73" i="24"/>
  <c r="S73" i="24"/>
  <c r="X73" i="24"/>
  <c r="Y73" i="24"/>
  <c r="Z73" i="24"/>
  <c r="AB70" i="24"/>
  <c r="AA70" i="24"/>
  <c r="N70" i="24"/>
  <c r="S70" i="24"/>
  <c r="S121" i="24"/>
  <c r="X94" i="24"/>
  <c r="Y94" i="24"/>
  <c r="Z94" i="24"/>
  <c r="S760" i="24"/>
  <c r="N93" i="24"/>
  <c r="S93" i="24"/>
  <c r="X93" i="24"/>
  <c r="Y93" i="24"/>
  <c r="Z93" i="24"/>
  <c r="AB82" i="24"/>
  <c r="AA82" i="24"/>
  <c r="N82" i="24"/>
  <c r="S82" i="24"/>
  <c r="X82" i="24"/>
  <c r="Y82" i="24"/>
  <c r="Z82" i="24"/>
  <c r="X121" i="24"/>
  <c r="Y121" i="24"/>
  <c r="Z121" i="24"/>
  <c r="AB121" i="24"/>
  <c r="AA121" i="24"/>
  <c r="P756" i="22"/>
  <c r="U756" i="22" s="1"/>
  <c r="S212" i="24"/>
  <c r="S341" i="24"/>
  <c r="T629" i="24"/>
  <c r="S629" i="24"/>
  <c r="T633" i="24"/>
  <c r="S683" i="24"/>
  <c r="S553" i="24"/>
  <c r="S286" i="24"/>
  <c r="S302" i="24"/>
  <c r="S623" i="24"/>
  <c r="S216" i="24"/>
  <c r="S345" i="24"/>
  <c r="S406" i="24"/>
  <c r="S628" i="24"/>
  <c r="S245" i="24"/>
  <c r="S674" i="24"/>
  <c r="S342" i="24"/>
  <c r="S455" i="24"/>
  <c r="T339" i="24"/>
  <c r="S362" i="24"/>
  <c r="T404" i="24"/>
  <c r="S414" i="24"/>
  <c r="S418" i="24"/>
  <c r="S429" i="24"/>
  <c r="S470" i="24"/>
  <c r="T470" i="24"/>
  <c r="T700" i="24"/>
  <c r="S249" i="24"/>
  <c r="T249" i="24"/>
  <c r="T377" i="24"/>
  <c r="S222" i="24"/>
  <c r="S580" i="24"/>
  <c r="S694" i="24"/>
  <c r="T146" i="24"/>
  <c r="S146" i="24"/>
  <c r="S201" i="24"/>
  <c r="T201" i="24"/>
  <c r="S284" i="24"/>
  <c r="T284" i="24"/>
  <c r="S384" i="24"/>
  <c r="S433" i="24"/>
  <c r="AA479" i="24"/>
  <c r="T707" i="24"/>
  <c r="S566" i="24"/>
  <c r="AA757" i="24"/>
  <c r="S188" i="24"/>
  <c r="T365" i="24"/>
  <c r="S397" i="24"/>
  <c r="T497" i="24"/>
  <c r="Y428" i="24"/>
  <c r="Z428" i="24"/>
  <c r="S389" i="24"/>
  <c r="S398" i="24"/>
  <c r="S556" i="24"/>
  <c r="S585" i="24"/>
  <c r="T646" i="24"/>
  <c r="S640" i="24"/>
  <c r="S611" i="24"/>
  <c r="S655" i="24"/>
  <c r="S684" i="24"/>
  <c r="S634" i="24"/>
  <c r="T593" i="24"/>
  <c r="S593" i="24"/>
  <c r="S170" i="24"/>
  <c r="S278" i="24"/>
  <c r="S367" i="24"/>
  <c r="T402" i="24"/>
  <c r="Y468" i="24"/>
  <c r="Z468" i="24"/>
  <c r="T537" i="24"/>
  <c r="AA350" i="24"/>
  <c r="S616" i="24"/>
  <c r="T565" i="24"/>
  <c r="S552" i="24"/>
  <c r="AA669" i="24"/>
  <c r="S680" i="24"/>
  <c r="S609" i="24"/>
  <c r="S727" i="24"/>
  <c r="S747" i="24"/>
  <c r="S615" i="24"/>
  <c r="T551" i="24"/>
  <c r="T608" i="24"/>
  <c r="S608" i="24"/>
  <c r="S145" i="24"/>
  <c r="S289" i="24"/>
  <c r="S291" i="24"/>
  <c r="AA285" i="24"/>
  <c r="Y374" i="24"/>
  <c r="Z374" i="24"/>
  <c r="T315" i="24"/>
  <c r="S320" i="24"/>
  <c r="S340" i="24"/>
  <c r="S506" i="24"/>
  <c r="S508" i="24"/>
  <c r="S30" i="24"/>
  <c r="T428" i="24"/>
  <c r="S473" i="24"/>
  <c r="S350" i="24"/>
  <c r="S378" i="24"/>
  <c r="S543" i="24"/>
  <c r="AB575" i="24"/>
  <c r="AB38" i="24"/>
  <c r="S578" i="24"/>
  <c r="T586" i="24"/>
  <c r="S728" i="24"/>
  <c r="S463" i="24"/>
  <c r="S542" i="24"/>
  <c r="S635" i="24"/>
  <c r="S645" i="24"/>
  <c r="S662" i="24"/>
  <c r="S695" i="24"/>
  <c r="S558" i="24"/>
  <c r="T606" i="24"/>
  <c r="T719" i="24"/>
  <c r="S719" i="24"/>
  <c r="AA772" i="24"/>
  <c r="Z645" i="24"/>
  <c r="Z257" i="24"/>
  <c r="X712" i="24"/>
  <c r="AB712" i="24"/>
  <c r="AA712" i="24"/>
  <c r="AB639" i="24"/>
  <c r="AA639" i="24"/>
  <c r="AB462" i="24"/>
  <c r="AA462" i="24"/>
  <c r="N462" i="24"/>
  <c r="S462" i="24"/>
  <c r="AB456" i="24"/>
  <c r="AA456" i="24"/>
  <c r="N456" i="24"/>
  <c r="T456" i="24"/>
  <c r="AB409" i="24"/>
  <c r="AA409" i="24"/>
  <c r="X409" i="24"/>
  <c r="Y409" i="24"/>
  <c r="Z409" i="24"/>
  <c r="X202" i="24"/>
  <c r="Y202" i="24"/>
  <c r="Z202" i="24"/>
  <c r="N202" i="24"/>
  <c r="T202" i="24"/>
  <c r="AB165" i="24"/>
  <c r="AA165" i="24"/>
  <c r="X165" i="24"/>
  <c r="Y165" i="24"/>
  <c r="Z165" i="24"/>
  <c r="S403" i="24"/>
  <c r="S474" i="24"/>
  <c r="AB189" i="24"/>
  <c r="AA189" i="24"/>
  <c r="N357" i="24"/>
  <c r="N417" i="24"/>
  <c r="T417" i="24"/>
  <c r="X639" i="24"/>
  <c r="Y639" i="24"/>
  <c r="Z639" i="24"/>
  <c r="AB122" i="24"/>
  <c r="AA122" i="24"/>
  <c r="AA131" i="24"/>
  <c r="AA7" i="24"/>
  <c r="AB460" i="24"/>
  <c r="AA460" i="24"/>
  <c r="N764" i="24"/>
  <c r="S764" i="24"/>
  <c r="AB764" i="24"/>
  <c r="AA764" i="24"/>
  <c r="N758" i="24"/>
  <c r="T758" i="24"/>
  <c r="T769" i="24"/>
  <c r="T55" i="24"/>
  <c r="T105" i="24"/>
  <c r="S105" i="24"/>
  <c r="N464" i="24"/>
  <c r="T464" i="24"/>
  <c r="AB464" i="24"/>
  <c r="AA464" i="24"/>
  <c r="X452" i="24"/>
  <c r="Y452" i="24"/>
  <c r="Z452" i="24"/>
  <c r="N452" i="24"/>
  <c r="AB413" i="24"/>
  <c r="N413" i="24"/>
  <c r="S413" i="24"/>
  <c r="AB405" i="24"/>
  <c r="AA405" i="24"/>
  <c r="AB213" i="24"/>
  <c r="AA213" i="24"/>
  <c r="N213" i="24"/>
  <c r="X198" i="24"/>
  <c r="Y198" i="24"/>
  <c r="N198" i="24"/>
  <c r="T198" i="24"/>
  <c r="AB163" i="24"/>
  <c r="AA163" i="24"/>
  <c r="N163" i="24"/>
  <c r="S163" i="24"/>
  <c r="X163" i="24"/>
  <c r="Y163" i="24"/>
  <c r="Z163" i="24"/>
  <c r="T597" i="24"/>
  <c r="N309" i="24"/>
  <c r="S309" i="24"/>
  <c r="S485" i="24"/>
  <c r="T735" i="24"/>
  <c r="N712" i="24"/>
  <c r="S712" i="24"/>
  <c r="S424" i="24"/>
  <c r="S334" i="24"/>
  <c r="S408" i="24"/>
  <c r="X181" i="24"/>
  <c r="Y181" i="24"/>
  <c r="Z181" i="24"/>
  <c r="S324" i="24"/>
  <c r="T324" i="24"/>
  <c r="T309" i="24"/>
  <c r="X405" i="24"/>
  <c r="Y405" i="24"/>
  <c r="Z405" i="24"/>
  <c r="AB403" i="24"/>
  <c r="AA403" i="24"/>
  <c r="X415" i="24"/>
  <c r="Y415" i="24"/>
  <c r="Z415" i="24"/>
  <c r="AB423" i="24"/>
  <c r="AA423" i="24"/>
  <c r="N458" i="24"/>
  <c r="N748" i="24"/>
  <c r="T748" i="24"/>
  <c r="Z198" i="24"/>
  <c r="X474" i="24"/>
  <c r="Y474" i="24"/>
  <c r="Z474" i="24"/>
  <c r="S722" i="24"/>
  <c r="S468" i="24"/>
  <c r="T374" i="24"/>
  <c r="N508" i="24"/>
  <c r="N30" i="24"/>
  <c r="S361" i="24"/>
  <c r="T157" i="24"/>
  <c r="N128" i="24"/>
  <c r="X232" i="24"/>
  <c r="Y232" i="24"/>
  <c r="Z232" i="24"/>
  <c r="S375" i="24"/>
  <c r="N359" i="24"/>
  <c r="N405" i="24"/>
  <c r="T405" i="24"/>
  <c r="X311" i="24"/>
  <c r="Y311" i="24"/>
  <c r="Z311" i="24"/>
  <c r="X419" i="24"/>
  <c r="Y419" i="24"/>
  <c r="Z419" i="24"/>
  <c r="X423" i="24"/>
  <c r="Y423" i="24"/>
  <c r="Z423" i="24"/>
  <c r="X672" i="24"/>
  <c r="Y672" i="24"/>
  <c r="Z672" i="24"/>
  <c r="T712" i="24"/>
  <c r="AB450" i="24"/>
  <c r="AA450" i="24"/>
  <c r="AB452" i="24"/>
  <c r="AA452" i="24"/>
  <c r="AB454" i="24"/>
  <c r="AA454" i="24"/>
  <c r="AA457" i="24"/>
  <c r="AA465" i="24"/>
  <c r="AA26" i="24"/>
  <c r="X458" i="24"/>
  <c r="Y458" i="24"/>
  <c r="Z458" i="24"/>
  <c r="N639" i="24"/>
  <c r="X122" i="24"/>
  <c r="Y122" i="24"/>
  <c r="Z122" i="24"/>
  <c r="X183" i="24"/>
  <c r="Y183" i="24"/>
  <c r="Z183" i="24"/>
  <c r="S197" i="24"/>
  <c r="T197" i="24"/>
  <c r="AB751" i="24"/>
  <c r="AA751" i="24"/>
  <c r="N751" i="24"/>
  <c r="X751" i="24"/>
  <c r="Y751" i="24"/>
  <c r="Z751" i="24"/>
  <c r="N746" i="24"/>
  <c r="T746" i="24"/>
  <c r="AB746" i="24"/>
  <c r="AA746" i="24"/>
  <c r="N743" i="24"/>
  <c r="AB743" i="24"/>
  <c r="AA743" i="24"/>
  <c r="N716" i="24"/>
  <c r="T716" i="24"/>
  <c r="AB716" i="24"/>
  <c r="AA716" i="24"/>
  <c r="N701" i="24"/>
  <c r="T701" i="24"/>
  <c r="AB701" i="24"/>
  <c r="AA701" i="24"/>
  <c r="X701" i="24"/>
  <c r="N486" i="24"/>
  <c r="T486" i="24"/>
  <c r="AB486" i="24"/>
  <c r="AA486" i="24"/>
  <c r="X472" i="24"/>
  <c r="Y472" i="24"/>
  <c r="Z472" i="24"/>
  <c r="X454" i="24"/>
  <c r="Y454" i="24"/>
  <c r="Z454" i="24"/>
  <c r="AB401" i="24"/>
  <c r="AA401" i="24"/>
  <c r="X113" i="24"/>
  <c r="Y113" i="24"/>
  <c r="Z113" i="24"/>
  <c r="AB113" i="24"/>
  <c r="AA113" i="24"/>
  <c r="AA115" i="24"/>
  <c r="AA6" i="24"/>
  <c r="S336" i="24"/>
  <c r="S119" i="24"/>
  <c r="S486" i="24"/>
  <c r="S267" i="24"/>
  <c r="N172" i="24"/>
  <c r="N111" i="24"/>
  <c r="S111" i="24"/>
  <c r="X185" i="24"/>
  <c r="Y185" i="24"/>
  <c r="Z185" i="24"/>
  <c r="AB221" i="24"/>
  <c r="AA221" i="24"/>
  <c r="N407" i="24"/>
  <c r="T407" i="24"/>
  <c r="S327" i="24"/>
  <c r="S421" i="24"/>
  <c r="S409" i="24"/>
  <c r="S400" i="24"/>
  <c r="AB202" i="24"/>
  <c r="AA202" i="24"/>
  <c r="S221" i="24"/>
  <c r="S322" i="24"/>
  <c r="S671" i="24"/>
  <c r="S559" i="24"/>
  <c r="S337" i="24"/>
  <c r="S202" i="24"/>
  <c r="T306" i="24"/>
  <c r="N401" i="24"/>
  <c r="S401" i="24"/>
  <c r="S181" i="24"/>
  <c r="S270" i="24"/>
  <c r="S676" i="24"/>
  <c r="S288" i="24"/>
  <c r="S432" i="24"/>
  <c r="S716" i="24"/>
  <c r="S353" i="24"/>
  <c r="S355" i="24"/>
  <c r="S557" i="24"/>
  <c r="S358" i="24"/>
  <c r="S137" i="24"/>
  <c r="S590" i="24"/>
  <c r="S310" i="24"/>
  <c r="X128" i="24"/>
  <c r="Y128" i="24"/>
  <c r="Z128" i="24"/>
  <c r="X107" i="24"/>
  <c r="Y107" i="24"/>
  <c r="Z107" i="24"/>
  <c r="T122" i="24"/>
  <c r="N124" i="24"/>
  <c r="S124" i="24"/>
  <c r="X213" i="24"/>
  <c r="Y213" i="24"/>
  <c r="Z213" i="24"/>
  <c r="N232" i="24"/>
  <c r="S232" i="24"/>
  <c r="AB170" i="24"/>
  <c r="AB176" i="24"/>
  <c r="AB9" i="24"/>
  <c r="N185" i="24"/>
  <c r="T185" i="24"/>
  <c r="AB198" i="24"/>
  <c r="AA198" i="24"/>
  <c r="T401" i="24"/>
  <c r="AB357" i="24"/>
  <c r="AA357" i="24"/>
  <c r="X359" i="24"/>
  <c r="Y359" i="24"/>
  <c r="Z359" i="24"/>
  <c r="T360" i="24"/>
  <c r="X413" i="24"/>
  <c r="Y413" i="24"/>
  <c r="Z413" i="24"/>
  <c r="S460" i="24"/>
  <c r="N311" i="24"/>
  <c r="T311" i="24"/>
  <c r="N419" i="24"/>
  <c r="S419" i="24"/>
  <c r="N454" i="24"/>
  <c r="X462" i="24"/>
  <c r="Y462" i="24"/>
  <c r="Z462" i="24"/>
  <c r="X421" i="24"/>
  <c r="Y421" i="24"/>
  <c r="Z421" i="24"/>
  <c r="N472" i="24"/>
  <c r="T472" i="24"/>
  <c r="N672" i="24"/>
  <c r="AB749" i="24"/>
  <c r="AA749" i="24"/>
  <c r="AB758" i="24"/>
  <c r="AA758" i="24"/>
  <c r="S450" i="24"/>
  <c r="N174" i="24"/>
  <c r="T174" i="24"/>
  <c r="N165" i="24"/>
  <c r="S165" i="24"/>
  <c r="N183" i="24"/>
  <c r="T183" i="24"/>
  <c r="T422" i="24"/>
  <c r="S422" i="24"/>
  <c r="N113" i="24"/>
  <c r="S113" i="24"/>
  <c r="X445" i="24"/>
  <c r="Y445" i="24"/>
  <c r="Z445" i="24"/>
  <c r="S445" i="24"/>
  <c r="X317" i="24"/>
  <c r="Y317" i="24"/>
  <c r="Z317" i="24"/>
  <c r="AB317" i="24"/>
  <c r="AA317" i="24"/>
  <c r="N526" i="24"/>
  <c r="S526" i="24"/>
  <c r="AB526" i="24"/>
  <c r="AA526" i="24"/>
  <c r="N736" i="24"/>
  <c r="S736" i="24"/>
  <c r="X662" i="24"/>
  <c r="Y662" i="24"/>
  <c r="Z662" i="24"/>
  <c r="N759" i="24"/>
  <c r="S759" i="24"/>
  <c r="AB732" i="24"/>
  <c r="AA732" i="24"/>
  <c r="N732" i="24"/>
  <c r="S732" i="24"/>
  <c r="AB653" i="24"/>
  <c r="AA653" i="24"/>
  <c r="N653" i="24"/>
  <c r="AB101" i="24"/>
  <c r="AA101" i="24"/>
  <c r="X746" i="24"/>
  <c r="Y746" i="24"/>
  <c r="Z746" i="24"/>
  <c r="AB534" i="24"/>
  <c r="AA534" i="24"/>
  <c r="T195" i="24"/>
  <c r="S195" i="24"/>
  <c r="T293" i="24"/>
  <c r="S293" i="24"/>
  <c r="S649" i="24"/>
  <c r="N294" i="24"/>
  <c r="N17" i="24"/>
  <c r="S381" i="24"/>
  <c r="S333" i="24"/>
  <c r="S233" i="24"/>
  <c r="T457" i="24"/>
  <c r="S457" i="24"/>
  <c r="T500" i="24"/>
  <c r="S500" i="24"/>
  <c r="S423" i="24"/>
  <c r="T594" i="24"/>
  <c r="S594" i="24"/>
  <c r="AB723" i="24"/>
  <c r="AA723" i="24"/>
  <c r="N723" i="24"/>
  <c r="T581" i="24"/>
  <c r="S581" i="24"/>
  <c r="T568" i="24"/>
  <c r="S568" i="24"/>
  <c r="T561" i="24"/>
  <c r="S561" i="24"/>
  <c r="T617" i="24"/>
  <c r="S617" i="24"/>
  <c r="T672" i="24"/>
  <c r="S672" i="24"/>
  <c r="S748" i="24"/>
  <c r="T143" i="24"/>
  <c r="S143" i="24"/>
  <c r="S308" i="24"/>
  <c r="T308" i="24"/>
  <c r="T626" i="24"/>
  <c r="S626" i="24"/>
  <c r="N774" i="24"/>
  <c r="S774" i="24"/>
  <c r="AB774" i="24"/>
  <c r="T304" i="24"/>
  <c r="S304" i="24"/>
  <c r="T413" i="24"/>
  <c r="T589" i="24"/>
  <c r="T338" i="24"/>
  <c r="S338" i="24"/>
  <c r="T370" i="24"/>
  <c r="S370" i="24"/>
  <c r="T301" i="24"/>
  <c r="S301" i="24"/>
  <c r="T541" i="24"/>
  <c r="S541" i="24"/>
  <c r="S659" i="24"/>
  <c r="T659" i="24"/>
  <c r="T572" i="24"/>
  <c r="S572" i="24"/>
  <c r="T621" i="24"/>
  <c r="S621" i="24"/>
  <c r="T696" i="24"/>
  <c r="S696" i="24"/>
  <c r="AB761" i="24"/>
  <c r="AA761" i="24"/>
  <c r="N761" i="24"/>
  <c r="S761" i="24"/>
  <c r="X761" i="24"/>
  <c r="Y761" i="24"/>
  <c r="Z761" i="24"/>
  <c r="S273" i="24"/>
  <c r="T273" i="24"/>
  <c r="T601" i="24"/>
  <c r="T224" i="24"/>
  <c r="S224" i="24"/>
  <c r="T248" i="24"/>
  <c r="S248" i="24"/>
  <c r="T357" i="24"/>
  <c r="T351" i="24"/>
  <c r="T359" i="24"/>
  <c r="T371" i="24"/>
  <c r="T21" i="24"/>
  <c r="S357" i="24"/>
  <c r="AA506" i="24"/>
  <c r="AA508" i="24"/>
  <c r="AA30" i="24"/>
  <c r="AB508" i="24"/>
  <c r="T469" i="24"/>
  <c r="T476" i="24"/>
  <c r="T27" i="24"/>
  <c r="S469" i="24"/>
  <c r="AB529" i="24"/>
  <c r="AB32" i="24"/>
  <c r="T479" i="24"/>
  <c r="S479" i="24"/>
  <c r="T631" i="24"/>
  <c r="S631" i="24"/>
  <c r="T458" i="24"/>
  <c r="S458" i="24"/>
  <c r="T699" i="24"/>
  <c r="S699" i="24"/>
  <c r="AA476" i="24"/>
  <c r="AA27" i="24"/>
  <c r="AA410" i="24"/>
  <c r="AA23" i="24"/>
  <c r="S229" i="24"/>
  <c r="S225" i="24"/>
  <c r="S539" i="24"/>
  <c r="S772" i="24"/>
  <c r="S533" i="24"/>
  <c r="S290" i="24"/>
  <c r="AB410" i="24"/>
  <c r="AB23" i="24"/>
  <c r="N191" i="24"/>
  <c r="AB191" i="24"/>
  <c r="AA191" i="24"/>
  <c r="AB179" i="24"/>
  <c r="AA179" i="24"/>
  <c r="N179" i="24"/>
  <c r="S150" i="24"/>
  <c r="AB146" i="24"/>
  <c r="AA146" i="24"/>
  <c r="X146" i="24"/>
  <c r="Y146" i="24"/>
  <c r="Z146" i="24"/>
  <c r="N109" i="24"/>
  <c r="S109" i="24"/>
  <c r="X109" i="24"/>
  <c r="Y109" i="24"/>
  <c r="Z109" i="24"/>
  <c r="T526" i="24"/>
  <c r="T529" i="24"/>
  <c r="T32" i="24"/>
  <c r="N734" i="24"/>
  <c r="AB734" i="24"/>
  <c r="AA734" i="24"/>
  <c r="N651" i="24"/>
  <c r="S651" i="24"/>
  <c r="AB651" i="24"/>
  <c r="AA651" i="24"/>
  <c r="AB480" i="24"/>
  <c r="AA480" i="24"/>
  <c r="S480" i="24"/>
  <c r="S679" i="24"/>
  <c r="S386" i="24"/>
  <c r="S257" i="24"/>
  <c r="S134" i="24"/>
  <c r="S311" i="24"/>
  <c r="S354" i="24"/>
  <c r="S431" i="24"/>
  <c r="N410" i="24"/>
  <c r="N23" i="24"/>
  <c r="N749" i="24"/>
  <c r="S749" i="24"/>
  <c r="S319" i="24"/>
  <c r="N524" i="24"/>
  <c r="S524" i="24"/>
  <c r="AB491" i="24"/>
  <c r="AA491" i="24"/>
  <c r="N491" i="24"/>
  <c r="S491" i="24"/>
  <c r="AA371" i="24"/>
  <c r="AA21" i="24"/>
  <c r="AA562" i="24"/>
  <c r="AA37" i="24"/>
  <c r="X765" i="24"/>
  <c r="Y765" i="24"/>
  <c r="Z765" i="24"/>
  <c r="S765" i="24"/>
  <c r="AB298" i="24"/>
  <c r="AA298" i="24"/>
  <c r="N298" i="24"/>
  <c r="X135" i="24"/>
  <c r="Y135" i="24"/>
  <c r="Z135" i="24"/>
  <c r="AB135" i="24"/>
  <c r="AA135" i="24"/>
  <c r="T156" i="24"/>
  <c r="S156" i="24"/>
  <c r="S359" i="24"/>
  <c r="T461" i="24"/>
  <c r="S461" i="24"/>
  <c r="AB750" i="24"/>
  <c r="AA750" i="24"/>
  <c r="X750" i="24"/>
  <c r="Y750" i="24"/>
  <c r="Z750" i="24"/>
  <c r="N750" i="24"/>
  <c r="N726" i="24"/>
  <c r="T726" i="24"/>
  <c r="X726" i="24"/>
  <c r="Y726" i="24"/>
  <c r="Z726" i="24"/>
  <c r="AB726" i="24"/>
  <c r="AA726" i="24"/>
  <c r="N92" i="24"/>
  <c r="S92" i="24"/>
  <c r="X92" i="24"/>
  <c r="Y92" i="24"/>
  <c r="Z92" i="24"/>
  <c r="AB92" i="24"/>
  <c r="AA92" i="24"/>
  <c r="S711" i="24"/>
  <c r="T397" i="24"/>
  <c r="X211" i="24"/>
  <c r="Y211" i="24"/>
  <c r="Z211" i="24"/>
  <c r="T416" i="24"/>
  <c r="S416" i="24"/>
  <c r="T387" i="24"/>
  <c r="S387" i="24"/>
  <c r="AB731" i="24"/>
  <c r="AA731" i="24"/>
  <c r="N731" i="24"/>
  <c r="T731" i="24"/>
  <c r="N687" i="24"/>
  <c r="T687" i="24"/>
  <c r="AB687" i="24"/>
  <c r="AA687" i="24"/>
  <c r="X687" i="24"/>
  <c r="Y687" i="24"/>
  <c r="Z687" i="24"/>
  <c r="N677" i="24"/>
  <c r="T677" i="24"/>
  <c r="AB677" i="24"/>
  <c r="AA677" i="24"/>
  <c r="AB675" i="24"/>
  <c r="AA675" i="24"/>
  <c r="X675" i="24"/>
  <c r="Y675" i="24"/>
  <c r="Z675" i="24"/>
  <c r="AB673" i="24"/>
  <c r="AA673" i="24"/>
  <c r="N673" i="24"/>
  <c r="N660" i="24"/>
  <c r="T660" i="24"/>
  <c r="AB660" i="24"/>
  <c r="AB654" i="24"/>
  <c r="AA654" i="24"/>
  <c r="N654" i="24"/>
  <c r="S654" i="24"/>
  <c r="N652" i="24"/>
  <c r="S652" i="24"/>
  <c r="X652" i="24"/>
  <c r="Y652" i="24"/>
  <c r="Z652" i="24"/>
  <c r="AB652" i="24"/>
  <c r="AA652" i="24"/>
  <c r="N613" i="24"/>
  <c r="AB613" i="24"/>
  <c r="AA613" i="24"/>
  <c r="N610" i="24"/>
  <c r="S610" i="24"/>
  <c r="T610" i="24"/>
  <c r="AB610" i="24"/>
  <c r="AA610" i="24"/>
  <c r="N605" i="24"/>
  <c r="AB605" i="24"/>
  <c r="AA605" i="24"/>
  <c r="X598" i="24"/>
  <c r="Y598" i="24"/>
  <c r="Z598" i="24"/>
  <c r="AB598" i="24"/>
  <c r="AA598" i="24"/>
  <c r="N591" i="24"/>
  <c r="T591" i="24"/>
  <c r="X582" i="24"/>
  <c r="Y582" i="24"/>
  <c r="Z582" i="24"/>
  <c r="N582" i="24"/>
  <c r="AB582" i="24"/>
  <c r="AA582" i="24"/>
  <c r="AB579" i="24"/>
  <c r="AA579" i="24"/>
  <c r="T574" i="24"/>
  <c r="S574" i="24"/>
  <c r="N567" i="24"/>
  <c r="T567" i="24"/>
  <c r="AB567" i="24"/>
  <c r="AA567" i="24"/>
  <c r="T213" i="24"/>
  <c r="S213" i="24"/>
  <c r="T482" i="24"/>
  <c r="S482" i="24"/>
  <c r="AB215" i="24"/>
  <c r="AA215" i="24"/>
  <c r="X215" i="24"/>
  <c r="Y215" i="24"/>
  <c r="Z215" i="24"/>
  <c r="AB95" i="24"/>
  <c r="AA95" i="24"/>
  <c r="X95" i="24"/>
  <c r="Y95" i="24"/>
  <c r="Z95" i="24"/>
  <c r="AB294" i="24"/>
  <c r="AB17" i="24"/>
  <c r="S189" i="24"/>
  <c r="S268" i="24"/>
  <c r="S97" i="24"/>
  <c r="X199" i="24"/>
  <c r="Y199" i="24"/>
  <c r="Z199" i="24"/>
  <c r="AB228" i="24"/>
  <c r="AA228" i="24"/>
  <c r="AB766" i="24"/>
  <c r="AA766" i="24"/>
  <c r="X766" i="24"/>
  <c r="Y766" i="24"/>
  <c r="Z766" i="24"/>
  <c r="N766" i="24"/>
  <c r="S766" i="24"/>
  <c r="N718" i="24"/>
  <c r="T718" i="24"/>
  <c r="AB718" i="24"/>
  <c r="AA718" i="24"/>
  <c r="X718" i="24"/>
  <c r="Y718" i="24"/>
  <c r="Z718" i="24"/>
  <c r="AB715" i="24"/>
  <c r="AA715" i="24"/>
  <c r="N715" i="24"/>
  <c r="T715" i="24"/>
  <c r="S230" i="24"/>
  <c r="X99" i="24"/>
  <c r="Y99" i="24"/>
  <c r="Z99" i="24"/>
  <c r="N211" i="24"/>
  <c r="T211" i="24"/>
  <c r="N203" i="24"/>
  <c r="S203" i="24"/>
  <c r="X228" i="24"/>
  <c r="Y228" i="24"/>
  <c r="Z228" i="24"/>
  <c r="T271" i="24"/>
  <c r="S271" i="24"/>
  <c r="S279" i="24"/>
  <c r="S332" i="24"/>
  <c r="T332" i="24"/>
  <c r="T343" i="24"/>
  <c r="T396" i="24"/>
  <c r="S396" i="24"/>
  <c r="N675" i="24"/>
  <c r="T420" i="24"/>
  <c r="S420" i="24"/>
  <c r="AB31" i="24"/>
  <c r="AB512" i="24"/>
  <c r="AA511" i="24"/>
  <c r="T588" i="24"/>
  <c r="S588" i="24"/>
  <c r="N773" i="24"/>
  <c r="N775" i="24"/>
  <c r="N56" i="24"/>
  <c r="X773" i="24"/>
  <c r="Y773" i="24"/>
  <c r="Z773" i="24"/>
  <c r="AB767" i="24"/>
  <c r="AA767" i="24"/>
  <c r="N767" i="24"/>
  <c r="S767" i="24"/>
  <c r="N737" i="24"/>
  <c r="T737" i="24"/>
  <c r="X737" i="24"/>
  <c r="Y737" i="24"/>
  <c r="AB737" i="24"/>
  <c r="AA737" i="24"/>
  <c r="AB724" i="24"/>
  <c r="AA724" i="24"/>
  <c r="N724" i="24"/>
  <c r="S724" i="24"/>
  <c r="S351" i="24"/>
  <c r="AB217" i="24"/>
  <c r="AA217" i="24"/>
  <c r="X501" i="24"/>
  <c r="AB501" i="24"/>
  <c r="AA501" i="24"/>
  <c r="AA503" i="24"/>
  <c r="AA29" i="24"/>
  <c r="N501" i="24"/>
  <c r="T501" i="24"/>
  <c r="D795" i="24"/>
  <c r="AB371" i="24"/>
  <c r="AB21" i="24"/>
  <c r="T321" i="24"/>
  <c r="S275" i="24"/>
  <c r="N95" i="24"/>
  <c r="T95" i="24"/>
  <c r="X763" i="24"/>
  <c r="Y763" i="24"/>
  <c r="Z763" i="24"/>
  <c r="AB763" i="24"/>
  <c r="AA763" i="24"/>
  <c r="X706" i="24"/>
  <c r="X708" i="24"/>
  <c r="X49" i="24"/>
  <c r="AB698" i="24"/>
  <c r="AA698" i="24"/>
  <c r="N698" i="24"/>
  <c r="S262" i="24"/>
  <c r="T208" i="24"/>
  <c r="S731" i="24"/>
  <c r="T462" i="24"/>
  <c r="T382" i="24"/>
  <c r="S160" i="24"/>
  <c r="S269" i="24"/>
  <c r="S196" i="24"/>
  <c r="X101" i="24"/>
  <c r="Y101" i="24"/>
  <c r="Z101" i="24"/>
  <c r="X97" i="24"/>
  <c r="Y97" i="24"/>
  <c r="T112" i="24"/>
  <c r="S112" i="24"/>
  <c r="S115" i="24"/>
  <c r="S6" i="24"/>
  <c r="T144" i="24"/>
  <c r="S144" i="24"/>
  <c r="T172" i="24"/>
  <c r="S172" i="24"/>
  <c r="N217" i="24"/>
  <c r="T217" i="24"/>
  <c r="S681" i="24"/>
  <c r="S573" i="24"/>
  <c r="S545" i="24"/>
  <c r="N347" i="24"/>
  <c r="N20" i="24"/>
  <c r="T180" i="24"/>
  <c r="S148" i="24"/>
  <c r="N465" i="24"/>
  <c r="N26" i="24"/>
  <c r="AB476" i="24"/>
  <c r="AB27" i="24"/>
  <c r="T390" i="24"/>
  <c r="S211" i="24"/>
  <c r="N371" i="24"/>
  <c r="N21" i="24"/>
  <c r="S598" i="24"/>
  <c r="S363" i="24"/>
  <c r="S185" i="24"/>
  <c r="S456" i="24"/>
  <c r="S364" i="24"/>
  <c r="S228" i="24"/>
  <c r="S277" i="24"/>
  <c r="N101" i="24"/>
  <c r="S101" i="24"/>
  <c r="T158" i="24"/>
  <c r="S194" i="24"/>
  <c r="N199" i="24"/>
  <c r="T199" i="24"/>
  <c r="N215" i="24"/>
  <c r="T215" i="24"/>
  <c r="T241" i="24"/>
  <c r="T243" i="24"/>
  <c r="T287" i="24"/>
  <c r="S316" i="24"/>
  <c r="S315" i="24"/>
  <c r="S317" i="24"/>
  <c r="S329" i="24"/>
  <c r="S19" i="24"/>
  <c r="N329" i="24"/>
  <c r="N19" i="24"/>
  <c r="S605" i="24"/>
  <c r="S677" i="24"/>
  <c r="T555" i="24"/>
  <c r="T562" i="24"/>
  <c r="T37" i="24"/>
  <c r="S555" i="24"/>
  <c r="S560" i="24"/>
  <c r="S562" i="24"/>
  <c r="S37" i="24"/>
  <c r="S750" i="24"/>
  <c r="S624" i="24"/>
  <c r="T624" i="24"/>
  <c r="T317" i="24"/>
  <c r="T329" i="24"/>
  <c r="T19" i="24"/>
  <c r="N725" i="24"/>
  <c r="T725" i="24"/>
  <c r="AB725" i="24"/>
  <c r="AA725" i="24"/>
  <c r="T415" i="24"/>
  <c r="S648" i="24"/>
  <c r="T648" i="24"/>
  <c r="T300" i="24"/>
  <c r="T583" i="24"/>
  <c r="S583" i="24"/>
  <c r="Z757" i="24"/>
  <c r="AB738" i="24"/>
  <c r="AA738" i="24"/>
  <c r="N738" i="24"/>
  <c r="S738" i="24"/>
  <c r="X732" i="24"/>
  <c r="Y732" i="24"/>
  <c r="Z732" i="24"/>
  <c r="X716" i="24"/>
  <c r="S663" i="24"/>
  <c r="N484" i="24"/>
  <c r="T272" i="24"/>
  <c r="S272" i="24"/>
  <c r="X263" i="24"/>
  <c r="Y263" i="24"/>
  <c r="Z263" i="24"/>
  <c r="AB263" i="24"/>
  <c r="AA263" i="24"/>
  <c r="N244" i="24"/>
  <c r="T244" i="24"/>
  <c r="N768" i="24"/>
  <c r="S768" i="24"/>
  <c r="AB768" i="24"/>
  <c r="AA768" i="24"/>
  <c r="X733" i="24"/>
  <c r="AB733" i="24"/>
  <c r="AA733" i="24"/>
  <c r="X720" i="24"/>
  <c r="Y720" i="24"/>
  <c r="Z720" i="24"/>
  <c r="N720" i="24"/>
  <c r="X714" i="24"/>
  <c r="Y714" i="24"/>
  <c r="Z714" i="24"/>
  <c r="N714" i="24"/>
  <c r="X697" i="24"/>
  <c r="Y697" i="24"/>
  <c r="Z697" i="24"/>
  <c r="N697" i="24"/>
  <c r="N520" i="24"/>
  <c r="S520" i="24"/>
  <c r="S569" i="24"/>
  <c r="S395" i="24"/>
  <c r="S366" i="24"/>
  <c r="N562" i="24"/>
  <c r="N37" i="24"/>
  <c r="T693" i="24"/>
  <c r="S612" i="24"/>
  <c r="S536" i="24"/>
  <c r="S369" i="24"/>
  <c r="N176" i="24"/>
  <c r="N9" i="24"/>
  <c r="T639" i="24"/>
  <c r="S639" i="24"/>
  <c r="S752" i="24"/>
  <c r="N756" i="24"/>
  <c r="X756" i="24"/>
  <c r="Y756" i="24"/>
  <c r="Z756" i="24"/>
  <c r="X728" i="24"/>
  <c r="Y728" i="24"/>
  <c r="Z728" i="24"/>
  <c r="T638" i="24"/>
  <c r="S638" i="24"/>
  <c r="X538" i="24"/>
  <c r="Y538" i="24"/>
  <c r="Z538" i="24"/>
  <c r="N538" i="24"/>
  <c r="S440" i="24"/>
  <c r="N434" i="24"/>
  <c r="AB434" i="24"/>
  <c r="AA434" i="24"/>
  <c r="X75" i="24"/>
  <c r="Y75" i="24"/>
  <c r="AB75" i="24"/>
  <c r="AA75" i="24"/>
  <c r="X484" i="24"/>
  <c r="Y484" i="24"/>
  <c r="Z484" i="24"/>
  <c r="X239" i="24"/>
  <c r="AB239" i="24"/>
  <c r="AA239" i="24"/>
  <c r="AB155" i="24"/>
  <c r="AA155" i="24"/>
  <c r="N155" i="24"/>
  <c r="T155" i="24"/>
  <c r="N153" i="24"/>
  <c r="T153" i="24"/>
  <c r="AB141" i="24"/>
  <c r="AA141" i="24"/>
  <c r="N141" i="24"/>
  <c r="Y716" i="24"/>
  <c r="Z716" i="24"/>
  <c r="Y502" i="24"/>
  <c r="Z502" i="24"/>
  <c r="X400" i="24"/>
  <c r="Y400" i="24"/>
  <c r="Z400" i="24"/>
  <c r="N385" i="24"/>
  <c r="X300" i="24"/>
  <c r="Y300" i="24"/>
  <c r="Z300" i="24"/>
  <c r="AB300" i="24"/>
  <c r="AA300" i="24"/>
  <c r="Z139" i="24"/>
  <c r="X584" i="24"/>
  <c r="Y584" i="24"/>
  <c r="Z584" i="24"/>
  <c r="Y559" i="24"/>
  <c r="Z559" i="24"/>
  <c r="Y431" i="24"/>
  <c r="Z431" i="24"/>
  <c r="AB246" i="24"/>
  <c r="AA246" i="24"/>
  <c r="Y123" i="24"/>
  <c r="Z123" i="24"/>
  <c r="AB71" i="24"/>
  <c r="AA71" i="24"/>
  <c r="X580" i="24"/>
  <c r="X544" i="24"/>
  <c r="Y544" i="24"/>
  <c r="Z544" i="24"/>
  <c r="X339" i="24"/>
  <c r="Y339" i="24"/>
  <c r="AB325" i="24"/>
  <c r="AA325" i="24"/>
  <c r="Y308" i="24"/>
  <c r="Z308" i="24"/>
  <c r="AB139" i="24"/>
  <c r="AA139" i="24"/>
  <c r="R794" i="24"/>
  <c r="M794" i="24"/>
  <c r="Q787" i="24"/>
  <c r="Q793" i="24"/>
  <c r="Q794" i="24"/>
  <c r="O787" i="24"/>
  <c r="O793" i="24"/>
  <c r="O794" i="24"/>
  <c r="AA294" i="24"/>
  <c r="AA17" i="24"/>
  <c r="Z97" i="24"/>
  <c r="AA347" i="24"/>
  <c r="AA20" i="24"/>
  <c r="Z480" i="24"/>
  <c r="Z497" i="24"/>
  <c r="S294" i="24"/>
  <c r="S17" i="24"/>
  <c r="AB30" i="24"/>
  <c r="S186" i="24"/>
  <c r="T547" i="24"/>
  <c r="S547" i="24"/>
  <c r="S214" i="24"/>
  <c r="AB115" i="24"/>
  <c r="AB6" i="24"/>
  <c r="AB347" i="24"/>
  <c r="AB20" i="24"/>
  <c r="S154" i="24"/>
  <c r="T169" i="24"/>
  <c r="T285" i="24"/>
  <c r="S261" i="24"/>
  <c r="S140" i="24"/>
  <c r="S123" i="24"/>
  <c r="S173" i="24"/>
  <c r="T430" i="24"/>
  <c r="S430" i="24"/>
  <c r="S493" i="24"/>
  <c r="T493" i="24"/>
  <c r="S471" i="24"/>
  <c r="T138" i="24"/>
  <c r="S210" i="24"/>
  <c r="T265" i="24"/>
  <c r="S379" i="24"/>
  <c r="S184" i="24"/>
  <c r="S226" i="24"/>
  <c r="T106" i="24"/>
  <c r="S405" i="24"/>
  <c r="N281" i="24"/>
  <c r="N16" i="24"/>
  <c r="S344" i="24"/>
  <c r="S152" i="24"/>
  <c r="S164" i="24"/>
  <c r="S571" i="24"/>
  <c r="S380" i="24"/>
  <c r="T380" i="24"/>
  <c r="T452" i="24"/>
  <c r="S452" i="24"/>
  <c r="N669" i="24"/>
  <c r="S453" i="24"/>
  <c r="S627" i="24"/>
  <c r="T175" i="24"/>
  <c r="N689" i="24"/>
  <c r="S689" i="24"/>
  <c r="S242" i="24"/>
  <c r="X661" i="24"/>
  <c r="Y661" i="24"/>
  <c r="Z661" i="24"/>
  <c r="N661" i="24"/>
  <c r="W772" i="24"/>
  <c r="U775" i="24"/>
  <c r="U56" i="24"/>
  <c r="AB570" i="24"/>
  <c r="AA570" i="24"/>
  <c r="AA575" i="24"/>
  <c r="AA38" i="24"/>
  <c r="X570" i="24"/>
  <c r="N570" i="24"/>
  <c r="Z717" i="24"/>
  <c r="Y712" i="24"/>
  <c r="Z712" i="24"/>
  <c r="N733" i="24"/>
  <c r="N717" i="24"/>
  <c r="N670" i="24"/>
  <c r="T670" i="24"/>
  <c r="X670" i="24"/>
  <c r="Y670" i="24"/>
  <c r="Z670" i="24"/>
  <c r="AB670" i="24"/>
  <c r="N665" i="24"/>
  <c r="S665" i="24"/>
  <c r="X665" i="24"/>
  <c r="Y665" i="24"/>
  <c r="Z665" i="24"/>
  <c r="Y647" i="24"/>
  <c r="N650" i="24"/>
  <c r="Z650" i="24"/>
  <c r="AB650" i="24"/>
  <c r="AA650" i="24"/>
  <c r="Y623" i="24"/>
  <c r="Z623" i="24"/>
  <c r="W636" i="24"/>
  <c r="U642" i="24"/>
  <c r="U44" i="24"/>
  <c r="N630" i="24"/>
  <c r="X630" i="24"/>
  <c r="Y630" i="24"/>
  <c r="Z630" i="24"/>
  <c r="X588" i="24"/>
  <c r="Y588" i="24"/>
  <c r="Z588" i="24"/>
  <c r="AB532" i="24"/>
  <c r="N532" i="24"/>
  <c r="L512" i="24"/>
  <c r="N511" i="24"/>
  <c r="U494" i="24"/>
  <c r="U28" i="24"/>
  <c r="W490" i="24"/>
  <c r="W486" i="24"/>
  <c r="W482" i="24"/>
  <c r="V753" i="24"/>
  <c r="V54" i="24" s="1"/>
  <c r="V769" i="24"/>
  <c r="V55" i="24"/>
  <c r="V57" i="24"/>
  <c r="X725" i="24"/>
  <c r="Y725" i="24"/>
  <c r="Z725" i="24"/>
  <c r="X721" i="24"/>
  <c r="Y721" i="24"/>
  <c r="Z721" i="24"/>
  <c r="N721" i="24"/>
  <c r="AB721" i="24"/>
  <c r="AA721" i="24"/>
  <c r="X713" i="24"/>
  <c r="Y713" i="24"/>
  <c r="Z713" i="24"/>
  <c r="N713" i="24"/>
  <c r="AB713" i="24"/>
  <c r="Y678" i="24"/>
  <c r="Z678" i="24"/>
  <c r="U690" i="24"/>
  <c r="U47" i="24"/>
  <c r="N685" i="24"/>
  <c r="N682" i="24"/>
  <c r="X638" i="24"/>
  <c r="Y638" i="24"/>
  <c r="Z638" i="24"/>
  <c r="Y622" i="24"/>
  <c r="Z622" i="24"/>
  <c r="AB633" i="24"/>
  <c r="AB596" i="24"/>
  <c r="AA596" i="24"/>
  <c r="N596" i="24"/>
  <c r="X596" i="24"/>
  <c r="Y596" i="24"/>
  <c r="Z596" i="24"/>
  <c r="N592" i="24"/>
  <c r="X592" i="24"/>
  <c r="X551" i="24"/>
  <c r="V36" i="24"/>
  <c r="W533" i="24"/>
  <c r="W548" i="24"/>
  <c r="Y532" i="24"/>
  <c r="U548" i="24"/>
  <c r="W529" i="24"/>
  <c r="U529" i="24"/>
  <c r="N502" i="24"/>
  <c r="S678" i="24"/>
  <c r="S149" i="24"/>
  <c r="T149" i="24"/>
  <c r="V785" i="24"/>
  <c r="W778" i="24"/>
  <c r="U782" i="24"/>
  <c r="X736" i="24"/>
  <c r="Y736" i="24"/>
  <c r="Z736" i="24"/>
  <c r="Y706" i="24"/>
  <c r="W708" i="24"/>
  <c r="U49" i="24"/>
  <c r="N706" i="24"/>
  <c r="AB706" i="24"/>
  <c r="X700" i="24"/>
  <c r="AB700" i="24"/>
  <c r="AA700" i="24"/>
  <c r="V666" i="24"/>
  <c r="V46" i="24"/>
  <c r="V656" i="24"/>
  <c r="V45" i="24"/>
  <c r="V49" i="24"/>
  <c r="V50" i="24"/>
  <c r="X651" i="24"/>
  <c r="W626" i="24"/>
  <c r="X610" i="24"/>
  <c r="Y610" i="24"/>
  <c r="Z610" i="24"/>
  <c r="Y600" i="24"/>
  <c r="Z600" i="24"/>
  <c r="Y592" i="24"/>
  <c r="Z592" i="24"/>
  <c r="N579" i="24"/>
  <c r="U562" i="24"/>
  <c r="U37" i="24"/>
  <c r="W558" i="24"/>
  <c r="W554" i="24"/>
  <c r="W562" i="24"/>
  <c r="W37" i="24"/>
  <c r="Y543" i="24"/>
  <c r="Z543" i="24"/>
  <c r="X547" i="24"/>
  <c r="Y547" i="24"/>
  <c r="Z547" i="24"/>
  <c r="N492" i="24"/>
  <c r="S492" i="24"/>
  <c r="X492" i="24"/>
  <c r="Y492" i="24"/>
  <c r="Z492" i="24"/>
  <c r="AB483" i="24"/>
  <c r="AA483" i="24"/>
  <c r="N483" i="24"/>
  <c r="Y471" i="24"/>
  <c r="X774" i="24"/>
  <c r="Y774" i="24"/>
  <c r="Z774" i="24"/>
  <c r="X772" i="24"/>
  <c r="X775" i="24"/>
  <c r="X56" i="24"/>
  <c r="Y733" i="24"/>
  <c r="Z733" i="24"/>
  <c r="U740" i="24"/>
  <c r="U53" i="24"/>
  <c r="U57" i="24"/>
  <c r="S737" i="24"/>
  <c r="Z737" i="24"/>
  <c r="X724" i="24"/>
  <c r="Y724" i="24"/>
  <c r="Z724" i="24"/>
  <c r="V790" i="24"/>
  <c r="Y682" i="24"/>
  <c r="Z682" i="24"/>
  <c r="W674" i="24"/>
  <c r="AB647" i="24"/>
  <c r="Z647" i="24"/>
  <c r="Y580" i="24"/>
  <c r="Z580" i="24"/>
  <c r="Y595" i="24"/>
  <c r="Z595" i="24"/>
  <c r="X591" i="24"/>
  <c r="Y591" i="24"/>
  <c r="Z591" i="24"/>
  <c r="W579" i="24"/>
  <c r="V602" i="24"/>
  <c r="V39" i="24"/>
  <c r="U602" i="24"/>
  <c r="U39" i="24"/>
  <c r="Y556" i="24"/>
  <c r="Z556" i="24"/>
  <c r="S517" i="24"/>
  <c r="AB517" i="24"/>
  <c r="AA517" i="24"/>
  <c r="AA529" i="24"/>
  <c r="X517" i="24"/>
  <c r="V508" i="24"/>
  <c r="V30" i="24"/>
  <c r="W506" i="24"/>
  <c r="W494" i="24"/>
  <c r="W28" i="24"/>
  <c r="N488" i="24"/>
  <c r="S488" i="24"/>
  <c r="N481" i="24"/>
  <c r="AB481" i="24"/>
  <c r="N253" i="24"/>
  <c r="S253" i="24"/>
  <c r="AB253" i="24"/>
  <c r="AA253" i="24"/>
  <c r="X253" i="24"/>
  <c r="Y253" i="24"/>
  <c r="Z253" i="24"/>
  <c r="X138" i="24"/>
  <c r="Y138" i="24"/>
  <c r="Z138" i="24"/>
  <c r="AB384" i="24"/>
  <c r="AA384" i="24"/>
  <c r="AB376" i="24"/>
  <c r="X307" i="24"/>
  <c r="AB307" i="24"/>
  <c r="N307" i="24"/>
  <c r="T307" i="24"/>
  <c r="X456" i="24"/>
  <c r="Y456" i="24"/>
  <c r="Z456" i="24"/>
  <c r="W768" i="24"/>
  <c r="W764" i="24"/>
  <c r="W758" i="24"/>
  <c r="W769" i="24"/>
  <c r="W55" i="24"/>
  <c r="W752" i="24"/>
  <c r="W748" i="24"/>
  <c r="W743" i="24"/>
  <c r="X729" i="24"/>
  <c r="Y729" i="24"/>
  <c r="Z729" i="24"/>
  <c r="S729" i="24"/>
  <c r="AB696" i="24"/>
  <c r="Z696" i="24"/>
  <c r="W663" i="24"/>
  <c r="W659" i="24"/>
  <c r="X654" i="24"/>
  <c r="Y654" i="24"/>
  <c r="Z654" i="24"/>
  <c r="W617" i="24"/>
  <c r="W613" i="24"/>
  <c r="W609" i="24"/>
  <c r="U618" i="24"/>
  <c r="U40" i="24"/>
  <c r="W605" i="24"/>
  <c r="W602" i="24"/>
  <c r="W39" i="24"/>
  <c r="X587" i="24"/>
  <c r="Y587" i="24"/>
  <c r="Z587" i="24"/>
  <c r="N587" i="24"/>
  <c r="N584" i="24"/>
  <c r="AB584" i="24"/>
  <c r="X542" i="24"/>
  <c r="Y542" i="24"/>
  <c r="Z542" i="24"/>
  <c r="AB536" i="24"/>
  <c r="AA536" i="24"/>
  <c r="X536" i="24"/>
  <c r="Y536" i="24"/>
  <c r="Z536" i="24"/>
  <c r="Y500" i="24"/>
  <c r="Z500" i="24"/>
  <c r="W476" i="24"/>
  <c r="W27" i="24"/>
  <c r="X457" i="24"/>
  <c r="Y457" i="24"/>
  <c r="Z457" i="24"/>
  <c r="U447" i="24"/>
  <c r="U25" i="24"/>
  <c r="W430" i="24"/>
  <c r="W425" i="24"/>
  <c r="W24" i="24"/>
  <c r="X422" i="24"/>
  <c r="Y422" i="24"/>
  <c r="Z422" i="24"/>
  <c r="AB310" i="24"/>
  <c r="AA310" i="24"/>
  <c r="X310" i="24"/>
  <c r="Y310" i="24"/>
  <c r="Z310" i="24"/>
  <c r="N223" i="24"/>
  <c r="AB223" i="24"/>
  <c r="W739" i="24"/>
  <c r="W735" i="24"/>
  <c r="W731" i="24"/>
  <c r="W727" i="24"/>
  <c r="W723" i="24"/>
  <c r="W719" i="24"/>
  <c r="W715" i="24"/>
  <c r="W711" i="24"/>
  <c r="Y701" i="24"/>
  <c r="Z701" i="24"/>
  <c r="W689" i="24"/>
  <c r="X689" i="24"/>
  <c r="W685" i="24"/>
  <c r="W681" i="24"/>
  <c r="W677" i="24"/>
  <c r="W673" i="24"/>
  <c r="X673" i="24"/>
  <c r="W669" i="24"/>
  <c r="X669" i="24"/>
  <c r="U666" i="24"/>
  <c r="U46" i="24"/>
  <c r="W641" i="24"/>
  <c r="W637" i="24"/>
  <c r="W633" i="24"/>
  <c r="X633" i="24"/>
  <c r="W629" i="24"/>
  <c r="W625" i="24"/>
  <c r="W621" i="24"/>
  <c r="N637" i="24"/>
  <c r="X631" i="24"/>
  <c r="Y631" i="24"/>
  <c r="Z631" i="24"/>
  <c r="Y608" i="24"/>
  <c r="Z608" i="24"/>
  <c r="AB600" i="24"/>
  <c r="AA600" i="24"/>
  <c r="N600" i="24"/>
  <c r="X583" i="24"/>
  <c r="Y583" i="24"/>
  <c r="Z583" i="24"/>
  <c r="V529" i="24"/>
  <c r="W511" i="24"/>
  <c r="U508" i="24"/>
  <c r="U30" i="24"/>
  <c r="W503" i="24"/>
  <c r="W29" i="24"/>
  <c r="U410" i="24"/>
  <c r="U23" i="24"/>
  <c r="Y239" i="24"/>
  <c r="Z239" i="24"/>
  <c r="Y475" i="24"/>
  <c r="Z475" i="24"/>
  <c r="W464" i="24"/>
  <c r="W460" i="24"/>
  <c r="W465" i="24"/>
  <c r="W26" i="24"/>
  <c r="X453" i="24"/>
  <c r="W410" i="24"/>
  <c r="W23" i="24"/>
  <c r="X323" i="24"/>
  <c r="Y323" i="24"/>
  <c r="Z323" i="24"/>
  <c r="U329" i="24"/>
  <c r="U19" i="24"/>
  <c r="W315" i="24"/>
  <c r="X301" i="24"/>
  <c r="Y301" i="24"/>
  <c r="Z301" i="24"/>
  <c r="V294" i="24"/>
  <c r="V17" i="24"/>
  <c r="W284" i="24"/>
  <c r="N187" i="24"/>
  <c r="N205" i="24"/>
  <c r="N12" i="24"/>
  <c r="AB187" i="24"/>
  <c r="W429" i="24"/>
  <c r="W447" i="24"/>
  <c r="W25" i="24"/>
  <c r="V447" i="24"/>
  <c r="V25" i="24"/>
  <c r="N442" i="24"/>
  <c r="AB442" i="24"/>
  <c r="X437" i="24"/>
  <c r="Y437" i="24"/>
  <c r="Z437" i="24"/>
  <c r="U425" i="24"/>
  <c r="U24" i="24"/>
  <c r="X418" i="24"/>
  <c r="X425" i="24"/>
  <c r="X24" i="24"/>
  <c r="X404" i="24"/>
  <c r="Y382" i="24"/>
  <c r="Z382" i="24"/>
  <c r="V312" i="24"/>
  <c r="V18" i="24"/>
  <c r="AB209" i="24"/>
  <c r="N209" i="24"/>
  <c r="X389" i="24"/>
  <c r="Y389" i="24"/>
  <c r="Z389" i="24"/>
  <c r="X362" i="24"/>
  <c r="Y362" i="24"/>
  <c r="Z362" i="24"/>
  <c r="V347" i="24"/>
  <c r="V20" i="24"/>
  <c r="V329" i="24"/>
  <c r="V19" i="24"/>
  <c r="Y307" i="24"/>
  <c r="Z307" i="24"/>
  <c r="X279" i="24"/>
  <c r="Y279" i="24"/>
  <c r="Z279" i="24"/>
  <c r="AB279" i="24"/>
  <c r="Y230" i="24"/>
  <c r="Z230" i="24"/>
  <c r="Z143" i="24"/>
  <c r="X134" i="24"/>
  <c r="AB134" i="24"/>
  <c r="V391" i="24"/>
  <c r="V22" i="24"/>
  <c r="Y370" i="24"/>
  <c r="Z370" i="24"/>
  <c r="Y354" i="24"/>
  <c r="Z354" i="24"/>
  <c r="U371" i="24"/>
  <c r="U21" i="24"/>
  <c r="W350" i="24"/>
  <c r="X356" i="24"/>
  <c r="Y356" i="24"/>
  <c r="Z356" i="24"/>
  <c r="Z339" i="24"/>
  <c r="X305" i="24"/>
  <c r="Y305" i="24"/>
  <c r="Z305" i="24"/>
  <c r="N305" i="24"/>
  <c r="U294" i="24"/>
  <c r="U17" i="24"/>
  <c r="W281" i="24"/>
  <c r="W16" i="24"/>
  <c r="U281" i="24"/>
  <c r="U16" i="24"/>
  <c r="X271" i="24"/>
  <c r="W250" i="24"/>
  <c r="W246" i="24"/>
  <c r="W242" i="24"/>
  <c r="W238" i="24"/>
  <c r="X247" i="24"/>
  <c r="Y247" i="24"/>
  <c r="Z247" i="24"/>
  <c r="X240" i="24"/>
  <c r="Y240" i="24"/>
  <c r="Z240" i="24"/>
  <c r="S240" i="24"/>
  <c r="AB240" i="24"/>
  <c r="AA240" i="24"/>
  <c r="S238" i="24"/>
  <c r="AB238" i="24"/>
  <c r="X222" i="24"/>
  <c r="Y222" i="24"/>
  <c r="Z222" i="24"/>
  <c r="V218" i="24"/>
  <c r="V13" i="24"/>
  <c r="W208" i="24"/>
  <c r="X164" i="24"/>
  <c r="Y164" i="24"/>
  <c r="Z164" i="24"/>
  <c r="AB158" i="24"/>
  <c r="AA158" i="24"/>
  <c r="X158" i="24"/>
  <c r="Y158" i="24"/>
  <c r="Z158" i="24"/>
  <c r="AB156" i="24"/>
  <c r="AA156" i="24"/>
  <c r="X156" i="24"/>
  <c r="Y156" i="24"/>
  <c r="Z156" i="24"/>
  <c r="V115" i="24"/>
  <c r="V6" i="24"/>
  <c r="W105" i="24"/>
  <c r="W102" i="24"/>
  <c r="W5" i="24"/>
  <c r="W70" i="24"/>
  <c r="V89" i="24"/>
  <c r="W388" i="24"/>
  <c r="X388" i="24"/>
  <c r="W384" i="24"/>
  <c r="X384" i="24"/>
  <c r="W380" i="24"/>
  <c r="W376" i="24"/>
  <c r="AB383" i="24"/>
  <c r="AA383" i="24"/>
  <c r="N383" i="24"/>
  <c r="W346" i="24"/>
  <c r="W342" i="24"/>
  <c r="W338" i="24"/>
  <c r="X338" i="24"/>
  <c r="W334" i="24"/>
  <c r="AB323" i="24"/>
  <c r="U312" i="24"/>
  <c r="U18" i="24"/>
  <c r="Y287" i="24"/>
  <c r="Z287" i="24"/>
  <c r="W254" i="24"/>
  <c r="W15" i="24"/>
  <c r="N250" i="24"/>
  <c r="AB250" i="24"/>
  <c r="AA250" i="24"/>
  <c r="U234" i="24"/>
  <c r="U14" i="24"/>
  <c r="W221" i="24"/>
  <c r="X217" i="24"/>
  <c r="Y217" i="24"/>
  <c r="Z217" i="24"/>
  <c r="U176" i="24"/>
  <c r="U9" i="24"/>
  <c r="W172" i="24"/>
  <c r="X154" i="24"/>
  <c r="Y154" i="24"/>
  <c r="Z154" i="24"/>
  <c r="X152" i="24"/>
  <c r="Y152" i="24"/>
  <c r="Z152" i="24"/>
  <c r="N94" i="24"/>
  <c r="AB94" i="24"/>
  <c r="Y84" i="24"/>
  <c r="Z84" i="24"/>
  <c r="X76" i="24"/>
  <c r="Y76" i="24"/>
  <c r="Z76" i="24"/>
  <c r="X71" i="24"/>
  <c r="Y71" i="24"/>
  <c r="Z71" i="24"/>
  <c r="X172" i="24"/>
  <c r="V166" i="24"/>
  <c r="V8" i="24"/>
  <c r="X160" i="24"/>
  <c r="Y160" i="24"/>
  <c r="Z160" i="24"/>
  <c r="N142" i="24"/>
  <c r="AB142" i="24"/>
  <c r="AA142" i="24"/>
  <c r="N120" i="24"/>
  <c r="U218" i="24"/>
  <c r="U13" i="24"/>
  <c r="Y188" i="24"/>
  <c r="Z188" i="24"/>
  <c r="W180" i="24"/>
  <c r="V205" i="24"/>
  <c r="V12" i="24"/>
  <c r="X171" i="24"/>
  <c r="Y171" i="24"/>
  <c r="W136" i="24"/>
  <c r="N75" i="24"/>
  <c r="S75" i="24"/>
  <c r="Z75" i="24"/>
  <c r="W131" i="24"/>
  <c r="W7" i="24"/>
  <c r="U115" i="24"/>
  <c r="U6" i="24"/>
  <c r="X162" i="24"/>
  <c r="Y162" i="24"/>
  <c r="Z162" i="24"/>
  <c r="N139" i="24"/>
  <c r="S139" i="24"/>
  <c r="Y127" i="24"/>
  <c r="Z127" i="24"/>
  <c r="X126" i="24"/>
  <c r="X131" i="24"/>
  <c r="X7" i="24"/>
  <c r="N126" i="24"/>
  <c r="S126" i="24"/>
  <c r="U89" i="24"/>
  <c r="N83" i="24"/>
  <c r="S83" i="24"/>
  <c r="X83" i="24"/>
  <c r="Y83" i="24"/>
  <c r="Z83" i="24"/>
  <c r="U93" i="22"/>
  <c r="S743" i="24"/>
  <c r="T743" i="24"/>
  <c r="T751" i="24"/>
  <c r="S751" i="24"/>
  <c r="AA413" i="24"/>
  <c r="AA425" i="24"/>
  <c r="AA24" i="24"/>
  <c r="AB425" i="24"/>
  <c r="AB24" i="24"/>
  <c r="N391" i="24"/>
  <c r="N22" i="24"/>
  <c r="N425" i="24"/>
  <c r="N24" i="24"/>
  <c r="N115" i="24"/>
  <c r="N6" i="24"/>
  <c r="AB131" i="24"/>
  <c r="AB7" i="24"/>
  <c r="S244" i="24"/>
  <c r="S250" i="24"/>
  <c r="S254" i="24"/>
  <c r="S15" i="24"/>
  <c r="T419" i="24"/>
  <c r="T425" i="24"/>
  <c r="T24" i="24"/>
  <c r="T124" i="24"/>
  <c r="T410" i="24"/>
  <c r="T23" i="24"/>
  <c r="AB465" i="24"/>
  <c r="AB26" i="24"/>
  <c r="S417" i="24"/>
  <c r="S425" i="24"/>
  <c r="S24" i="24"/>
  <c r="AB99" i="24"/>
  <c r="AA99" i="24"/>
  <c r="N99" i="24"/>
  <c r="S183" i="24"/>
  <c r="X476" i="24"/>
  <c r="X27" i="24"/>
  <c r="T128" i="24"/>
  <c r="S128" i="24"/>
  <c r="S472" i="24"/>
  <c r="S476" i="24"/>
  <c r="S27" i="24"/>
  <c r="T294" i="24"/>
  <c r="T17" i="24"/>
  <c r="S198" i="24"/>
  <c r="S153" i="24"/>
  <c r="N529" i="24"/>
  <c r="N32" i="24"/>
  <c r="S501" i="24"/>
  <c r="N476" i="24"/>
  <c r="N27" i="24"/>
  <c r="S701" i="24"/>
  <c r="S407" i="24"/>
  <c r="AA170" i="24"/>
  <c r="AA176" i="24"/>
  <c r="AA9" i="24"/>
  <c r="S687" i="24"/>
  <c r="T653" i="24"/>
  <c r="S653" i="24"/>
  <c r="S454" i="24"/>
  <c r="T454" i="24"/>
  <c r="T465" i="24"/>
  <c r="T26" i="24"/>
  <c r="S174" i="24"/>
  <c r="S176" i="24"/>
  <c r="S9" i="24"/>
  <c r="S464" i="24"/>
  <c r="S758" i="24"/>
  <c r="S746" i="24"/>
  <c r="S95" i="24"/>
  <c r="T298" i="24"/>
  <c r="S298" i="24"/>
  <c r="X69" i="24"/>
  <c r="Y69" i="24"/>
  <c r="Z69" i="24"/>
  <c r="AB69" i="24"/>
  <c r="AA69" i="24"/>
  <c r="N69" i="24"/>
  <c r="S69" i="24"/>
  <c r="T191" i="24"/>
  <c r="S191" i="24"/>
  <c r="AA774" i="24"/>
  <c r="AA775" i="24"/>
  <c r="AA56" i="24"/>
  <c r="AB775" i="24"/>
  <c r="AB56" i="24"/>
  <c r="S723" i="24"/>
  <c r="T723" i="24"/>
  <c r="T734" i="24"/>
  <c r="S734" i="24"/>
  <c r="S179" i="24"/>
  <c r="T179" i="24"/>
  <c r="N71" i="24"/>
  <c r="S71" i="24"/>
  <c r="S529" i="24"/>
  <c r="AA769" i="24"/>
  <c r="AA55" i="24"/>
  <c r="S371" i="24"/>
  <c r="S21" i="24"/>
  <c r="S567" i="24"/>
  <c r="AB100" i="24"/>
  <c r="AA100" i="24"/>
  <c r="N100" i="24"/>
  <c r="T100" i="24"/>
  <c r="X100" i="24"/>
  <c r="Y100" i="24"/>
  <c r="Z100" i="24"/>
  <c r="S100" i="24"/>
  <c r="T141" i="24"/>
  <c r="S141" i="24"/>
  <c r="T434" i="24"/>
  <c r="T447" i="24"/>
  <c r="T25" i="24"/>
  <c r="S434" i="24"/>
  <c r="T720" i="24"/>
  <c r="S720" i="24"/>
  <c r="AB769" i="24"/>
  <c r="AB55" i="24"/>
  <c r="AA31" i="24"/>
  <c r="AA512" i="24"/>
  <c r="AB618" i="24"/>
  <c r="AB40" i="24"/>
  <c r="S155" i="24"/>
  <c r="S725" i="24"/>
  <c r="L788" i="24"/>
  <c r="S410" i="24"/>
  <c r="S23" i="24"/>
  <c r="N78" i="24"/>
  <c r="S78" i="24"/>
  <c r="AB78" i="24"/>
  <c r="AA78" i="24"/>
  <c r="X78" i="24"/>
  <c r="Y78" i="24"/>
  <c r="Z78" i="24"/>
  <c r="S756" i="24"/>
  <c r="S769" i="24"/>
  <c r="S55" i="24"/>
  <c r="N769" i="24"/>
  <c r="N55" i="24"/>
  <c r="S675" i="24"/>
  <c r="T675" i="24"/>
  <c r="T582" i="24"/>
  <c r="S582" i="24"/>
  <c r="T605" i="24"/>
  <c r="N618" i="24"/>
  <c r="N40" i="24"/>
  <c r="T673" i="24"/>
  <c r="S673" i="24"/>
  <c r="X79" i="24"/>
  <c r="Y79" i="24"/>
  <c r="Z79" i="24"/>
  <c r="AB79" i="24"/>
  <c r="AA79" i="24"/>
  <c r="N79" i="24"/>
  <c r="S79" i="24"/>
  <c r="S538" i="24"/>
  <c r="T538" i="24"/>
  <c r="S714" i="24"/>
  <c r="T714" i="24"/>
  <c r="AB503" i="24"/>
  <c r="AB29" i="24"/>
  <c r="T698" i="24"/>
  <c r="S698" i="24"/>
  <c r="Y501" i="24"/>
  <c r="Z501" i="24"/>
  <c r="X503" i="24"/>
  <c r="X29" i="24"/>
  <c r="S726" i="24"/>
  <c r="S715" i="24"/>
  <c r="T613" i="24"/>
  <c r="S613" i="24"/>
  <c r="AA660" i="24"/>
  <c r="AA666" i="24"/>
  <c r="AA46" i="24"/>
  <c r="AB666" i="24"/>
  <c r="AB46" i="24"/>
  <c r="T697" i="24"/>
  <c r="S697" i="24"/>
  <c r="N703" i="24"/>
  <c r="N48" i="24"/>
  <c r="AB86" i="24"/>
  <c r="AA86" i="24"/>
  <c r="X86" i="24"/>
  <c r="Y86" i="24"/>
  <c r="Z86" i="24"/>
  <c r="N86" i="24"/>
  <c r="S86" i="24"/>
  <c r="X281" i="24"/>
  <c r="X16" i="24"/>
  <c r="X410" i="24"/>
  <c r="X23" i="24"/>
  <c r="S347" i="24"/>
  <c r="S20" i="24"/>
  <c r="T115" i="24"/>
  <c r="T6" i="24"/>
  <c r="T281" i="24"/>
  <c r="T16" i="24"/>
  <c r="S281" i="24"/>
  <c r="S16" i="24"/>
  <c r="X96" i="24"/>
  <c r="N96" i="24"/>
  <c r="T96" i="24"/>
  <c r="AB96" i="24"/>
  <c r="AA96" i="24"/>
  <c r="T385" i="24"/>
  <c r="S385" i="24"/>
  <c r="T484" i="24"/>
  <c r="S484" i="24"/>
  <c r="S618" i="24"/>
  <c r="S40" i="24"/>
  <c r="S199" i="24"/>
  <c r="S217" i="24"/>
  <c r="S773" i="24"/>
  <c r="S775" i="24"/>
  <c r="S56" i="24"/>
  <c r="T347" i="24"/>
  <c r="T20" i="24"/>
  <c r="S718" i="24"/>
  <c r="S215" i="24"/>
  <c r="S591" i="24"/>
  <c r="AA618" i="24"/>
  <c r="AA40" i="24"/>
  <c r="S660" i="24"/>
  <c r="AA32" i="24"/>
  <c r="AB85" i="24"/>
  <c r="AA85" i="24"/>
  <c r="N85" i="24"/>
  <c r="S85" i="24"/>
  <c r="X85" i="24"/>
  <c r="Y85" i="24"/>
  <c r="Z85" i="24"/>
  <c r="T120" i="24"/>
  <c r="T131" i="24"/>
  <c r="T7" i="24"/>
  <c r="N131" i="24"/>
  <c r="N7" i="24"/>
  <c r="AA94" i="24"/>
  <c r="T250" i="24"/>
  <c r="T254" i="24"/>
  <c r="T15" i="24"/>
  <c r="N254" i="24"/>
  <c r="N15" i="24"/>
  <c r="X342" i="24"/>
  <c r="Y342" i="24"/>
  <c r="Z342" i="24"/>
  <c r="V4" i="24"/>
  <c r="V10" i="24"/>
  <c r="V787" i="24"/>
  <c r="W218" i="24"/>
  <c r="W13" i="24"/>
  <c r="X208" i="24"/>
  <c r="X218" i="24"/>
  <c r="X13" i="24"/>
  <c r="X246" i="24"/>
  <c r="Y246" i="24"/>
  <c r="Z246" i="24"/>
  <c r="W371" i="24"/>
  <c r="W21" i="24"/>
  <c r="X350" i="24"/>
  <c r="X371" i="24"/>
  <c r="X21" i="24"/>
  <c r="AA442" i="24"/>
  <c r="AA447" i="24"/>
  <c r="AA25" i="24"/>
  <c r="AB447" i="24"/>
  <c r="AB25" i="24"/>
  <c r="W205" i="24"/>
  <c r="W12" i="24"/>
  <c r="X312" i="24"/>
  <c r="X18" i="24"/>
  <c r="W642" i="24"/>
  <c r="W44" i="24"/>
  <c r="X621" i="24"/>
  <c r="Y621" i="24"/>
  <c r="X681" i="24"/>
  <c r="Y681" i="24"/>
  <c r="Z681" i="24"/>
  <c r="W740" i="24"/>
  <c r="W53" i="24"/>
  <c r="X711" i="24"/>
  <c r="Y711" i="24"/>
  <c r="X727" i="24"/>
  <c r="Y727" i="24"/>
  <c r="Z727" i="24"/>
  <c r="AA223" i="24"/>
  <c r="AA234" i="24"/>
  <c r="AA14" i="24"/>
  <c r="AB234" i="24"/>
  <c r="AB14" i="24"/>
  <c r="AA584" i="24"/>
  <c r="AA602" i="24"/>
  <c r="AA39" i="24"/>
  <c r="AB602" i="24"/>
  <c r="AB39" i="24"/>
  <c r="X609" i="24"/>
  <c r="Y609" i="24"/>
  <c r="Z609" i="24"/>
  <c r="AA696" i="24"/>
  <c r="AA703" i="24"/>
  <c r="AA48" i="24"/>
  <c r="AB703" i="24"/>
  <c r="AB48" i="24"/>
  <c r="X748" i="24"/>
  <c r="Y748" i="24"/>
  <c r="Z748" i="24"/>
  <c r="X768" i="24"/>
  <c r="Y768" i="24"/>
  <c r="Z768" i="24"/>
  <c r="AA307" i="24"/>
  <c r="AA312" i="24"/>
  <c r="AA18" i="24"/>
  <c r="AB312" i="24"/>
  <c r="AB18" i="24"/>
  <c r="AA376" i="24"/>
  <c r="AA391" i="24"/>
  <c r="AA22" i="24"/>
  <c r="AB391" i="24"/>
  <c r="AB22" i="24"/>
  <c r="Y418" i="24"/>
  <c r="Y517" i="24"/>
  <c r="X529" i="24"/>
  <c r="Z471" i="24"/>
  <c r="Z476" i="24"/>
  <c r="Z27" i="24"/>
  <c r="Y476" i="24"/>
  <c r="Y27" i="24"/>
  <c r="X626" i="24"/>
  <c r="Y626" i="24"/>
  <c r="Z626" i="24"/>
  <c r="T706" i="24"/>
  <c r="T708" i="24"/>
  <c r="S706" i="24"/>
  <c r="S708" i="24"/>
  <c r="N708" i="24"/>
  <c r="Z706" i="24"/>
  <c r="Z708" i="24"/>
  <c r="Y708" i="24"/>
  <c r="W782" i="24"/>
  <c r="W32" i="24"/>
  <c r="W36" i="24"/>
  <c r="Y551" i="24"/>
  <c r="T682" i="24"/>
  <c r="S682" i="24"/>
  <c r="T753" i="24"/>
  <c r="T54" i="24"/>
  <c r="S753" i="24"/>
  <c r="S54" i="24"/>
  <c r="N753" i="24"/>
  <c r="N54" i="24"/>
  <c r="X490" i="24"/>
  <c r="Y490" i="24"/>
  <c r="Z490" i="24"/>
  <c r="N512" i="24"/>
  <c r="T511" i="24"/>
  <c r="N31" i="24"/>
  <c r="S511" i="24"/>
  <c r="AA532" i="24"/>
  <c r="AA548" i="24"/>
  <c r="AB548" i="24"/>
  <c r="S630" i="24"/>
  <c r="T630" i="24"/>
  <c r="N642" i="24"/>
  <c r="N44" i="24"/>
  <c r="AA670" i="24"/>
  <c r="AA690" i="24"/>
  <c r="AA47" i="24"/>
  <c r="AB690" i="24"/>
  <c r="AB47" i="24"/>
  <c r="T570" i="24"/>
  <c r="T575" i="24"/>
  <c r="T38" i="24"/>
  <c r="N575" i="24"/>
  <c r="N38" i="24"/>
  <c r="T661" i="24"/>
  <c r="T666" i="24"/>
  <c r="T46" i="24"/>
  <c r="S661" i="24"/>
  <c r="S666" i="24"/>
  <c r="S46" i="24"/>
  <c r="N666" i="24"/>
  <c r="N46" i="24"/>
  <c r="U4" i="24"/>
  <c r="U10" i="24"/>
  <c r="U787" i="24"/>
  <c r="X136" i="24"/>
  <c r="Y136" i="24"/>
  <c r="Z136" i="24"/>
  <c r="X87" i="24"/>
  <c r="Y87" i="24"/>
  <c r="Z87" i="24"/>
  <c r="N87" i="24"/>
  <c r="S87" i="24"/>
  <c r="AB87" i="24"/>
  <c r="AA87" i="24"/>
  <c r="T142" i="24"/>
  <c r="S142" i="24"/>
  <c r="X180" i="24"/>
  <c r="X205" i="24"/>
  <c r="X12" i="24"/>
  <c r="T94" i="24"/>
  <c r="S94" i="24"/>
  <c r="AA323" i="24"/>
  <c r="AA329" i="24"/>
  <c r="AA19" i="24"/>
  <c r="AB329" i="24"/>
  <c r="AB19" i="24"/>
  <c r="X346" i="24"/>
  <c r="Y346" i="24"/>
  <c r="Z346" i="24"/>
  <c r="X380" i="24"/>
  <c r="Y380" i="24"/>
  <c r="Z380" i="24"/>
  <c r="X70" i="24"/>
  <c r="Y70" i="24"/>
  <c r="W166" i="24"/>
  <c r="W8" i="24"/>
  <c r="X250" i="24"/>
  <c r="Y250" i="24"/>
  <c r="Z250" i="24"/>
  <c r="AA134" i="24"/>
  <c r="AA166" i="24"/>
  <c r="AA8" i="24"/>
  <c r="AB166" i="24"/>
  <c r="AB8" i="24"/>
  <c r="AA279" i="24"/>
  <c r="AA281" i="24"/>
  <c r="AA16" i="24"/>
  <c r="AB281" i="24"/>
  <c r="AB16" i="24"/>
  <c r="Y126" i="24"/>
  <c r="S442" i="24"/>
  <c r="N447" i="24"/>
  <c r="N25" i="24"/>
  <c r="Y271" i="24"/>
  <c r="Z271" i="24"/>
  <c r="Z281" i="24"/>
  <c r="Z16" i="24"/>
  <c r="W329" i="24"/>
  <c r="W19" i="24"/>
  <c r="X315" i="24"/>
  <c r="X329" i="24"/>
  <c r="X19" i="24"/>
  <c r="T600" i="24"/>
  <c r="S600" i="24"/>
  <c r="X625" i="24"/>
  <c r="Y625" i="24"/>
  <c r="Z625" i="24"/>
  <c r="X641" i="24"/>
  <c r="Y641" i="24"/>
  <c r="Z641" i="24"/>
  <c r="W690" i="24"/>
  <c r="W47" i="24"/>
  <c r="Y669" i="24"/>
  <c r="X715" i="24"/>
  <c r="Y715" i="24"/>
  <c r="Z715" i="24"/>
  <c r="X731" i="24"/>
  <c r="Y731" i="24"/>
  <c r="Z731" i="24"/>
  <c r="T223" i="24"/>
  <c r="T234" i="24"/>
  <c r="T14" i="24"/>
  <c r="S223" i="24"/>
  <c r="S234" i="24"/>
  <c r="S14" i="24"/>
  <c r="N234" i="24"/>
  <c r="N14" i="24"/>
  <c r="X613" i="24"/>
  <c r="Y613" i="24"/>
  <c r="Z613" i="24"/>
  <c r="W666" i="24"/>
  <c r="W46" i="24"/>
  <c r="X752" i="24"/>
  <c r="Y752" i="24"/>
  <c r="Z752" i="24"/>
  <c r="AA481" i="24"/>
  <c r="AA494" i="24"/>
  <c r="AA28" i="24"/>
  <c r="AB494" i="24"/>
  <c r="T483" i="24"/>
  <c r="S483" i="24"/>
  <c r="T579" i="24"/>
  <c r="S579" i="24"/>
  <c r="N602" i="24"/>
  <c r="N39" i="24"/>
  <c r="X656" i="24"/>
  <c r="X45" i="24"/>
  <c r="U790" i="24"/>
  <c r="V64" i="24"/>
  <c r="V792" i="24"/>
  <c r="S502" i="24"/>
  <c r="S503" i="24"/>
  <c r="S29" i="24"/>
  <c r="N503" i="24"/>
  <c r="N29" i="24"/>
  <c r="T502" i="24"/>
  <c r="T503" i="24"/>
  <c r="T29" i="24"/>
  <c r="X533" i="24"/>
  <c r="X548" i="24"/>
  <c r="T596" i="24"/>
  <c r="S596" i="24"/>
  <c r="X685" i="24"/>
  <c r="Y685" i="24"/>
  <c r="Z685" i="24"/>
  <c r="AA713" i="24"/>
  <c r="AA740" i="24"/>
  <c r="AA53" i="24"/>
  <c r="AB740" i="24"/>
  <c r="AB53" i="24"/>
  <c r="T721" i="24"/>
  <c r="S721" i="24"/>
  <c r="AA753" i="24"/>
  <c r="AA54" i="24" s="1"/>
  <c r="AA57" i="24" s="1"/>
  <c r="AA59" i="24" s="1"/>
  <c r="AA63" i="24" s="1"/>
  <c r="AA66" i="24" s="1"/>
  <c r="AA794" i="24" s="1"/>
  <c r="AB753" i="24"/>
  <c r="AB54" i="24"/>
  <c r="U50" i="24"/>
  <c r="S465" i="24"/>
  <c r="S26" i="24"/>
  <c r="T176" i="24"/>
  <c r="T9" i="24"/>
  <c r="N74" i="24"/>
  <c r="S74" i="24"/>
  <c r="AB74" i="24"/>
  <c r="X74" i="24"/>
  <c r="Y74" i="24"/>
  <c r="Z74" i="24"/>
  <c r="X176" i="24"/>
  <c r="X9" i="24"/>
  <c r="W89" i="24"/>
  <c r="X334" i="24"/>
  <c r="X347" i="24"/>
  <c r="X20" i="24"/>
  <c r="T383" i="24"/>
  <c r="S383" i="24"/>
  <c r="S391" i="24"/>
  <c r="S22" i="24"/>
  <c r="Y384" i="24"/>
  <c r="Z384" i="24"/>
  <c r="X238" i="24"/>
  <c r="Y238" i="24"/>
  <c r="T305" i="24"/>
  <c r="T312" i="24"/>
  <c r="T18" i="24"/>
  <c r="N312" i="24"/>
  <c r="N18" i="24"/>
  <c r="S305" i="24"/>
  <c r="W347" i="24"/>
  <c r="W20" i="24"/>
  <c r="Y134" i="24"/>
  <c r="T209" i="24"/>
  <c r="T218" i="24"/>
  <c r="T13" i="24"/>
  <c r="S209" i="24"/>
  <c r="N218" i="24"/>
  <c r="N13" i="24"/>
  <c r="Y312" i="24"/>
  <c r="Y18" i="24"/>
  <c r="AA187" i="24"/>
  <c r="AA205" i="24"/>
  <c r="AA12" i="24"/>
  <c r="AB205" i="24"/>
  <c r="AB12" i="24"/>
  <c r="W294" i="24"/>
  <c r="W17" i="24"/>
  <c r="X284" i="24"/>
  <c r="X294" i="24"/>
  <c r="X17" i="24"/>
  <c r="X460" i="24"/>
  <c r="Y460" i="24"/>
  <c r="Z460" i="24"/>
  <c r="W31" i="24"/>
  <c r="W512" i="24"/>
  <c r="X637" i="24"/>
  <c r="Y637" i="24"/>
  <c r="Z637" i="24"/>
  <c r="X629" i="24"/>
  <c r="Y629" i="24"/>
  <c r="Z629" i="24"/>
  <c r="Y673" i="24"/>
  <c r="Z673" i="24"/>
  <c r="Y689" i="24"/>
  <c r="Z689" i="24"/>
  <c r="X719" i="24"/>
  <c r="Y719" i="24"/>
  <c r="Z719" i="24"/>
  <c r="X735" i="24"/>
  <c r="Y735" i="24"/>
  <c r="Z735" i="24"/>
  <c r="T584" i="24"/>
  <c r="S584" i="24"/>
  <c r="X605" i="24"/>
  <c r="Y605" i="24"/>
  <c r="W618" i="24"/>
  <c r="W40" i="24"/>
  <c r="X617" i="24"/>
  <c r="Y617" i="24"/>
  <c r="Z617" i="24"/>
  <c r="X663" i="24"/>
  <c r="Y663" i="24"/>
  <c r="Z663" i="24"/>
  <c r="X758" i="24"/>
  <c r="Y758" i="24"/>
  <c r="S307" i="24"/>
  <c r="X376" i="24"/>
  <c r="T481" i="24"/>
  <c r="N494" i="24"/>
  <c r="N28" i="24"/>
  <c r="S481" i="24"/>
  <c r="S494" i="24"/>
  <c r="S28" i="24"/>
  <c r="W508" i="24"/>
  <c r="W30" i="24"/>
  <c r="X506" i="24"/>
  <c r="X508" i="24"/>
  <c r="X30" i="24"/>
  <c r="S32" i="24"/>
  <c r="X579" i="24"/>
  <c r="Y579" i="24"/>
  <c r="X602" i="24"/>
  <c r="X39" i="24"/>
  <c r="AA647" i="24"/>
  <c r="AA656" i="24"/>
  <c r="AA45" i="24"/>
  <c r="AB656" i="24"/>
  <c r="AB45" i="24"/>
  <c r="X554" i="24"/>
  <c r="Y554" i="24"/>
  <c r="Z554" i="24"/>
  <c r="Y700" i="24"/>
  <c r="Z700" i="24"/>
  <c r="Z703" i="24"/>
  <c r="Z48" i="24"/>
  <c r="X703" i="24"/>
  <c r="U36" i="24"/>
  <c r="U41" i="24"/>
  <c r="U789" i="24"/>
  <c r="V789" i="24"/>
  <c r="X659" i="24"/>
  <c r="X666" i="24"/>
  <c r="X46" i="24"/>
  <c r="T685" i="24"/>
  <c r="S685" i="24"/>
  <c r="T713" i="24"/>
  <c r="S713" i="24"/>
  <c r="N740" i="24"/>
  <c r="N53" i="24"/>
  <c r="X482" i="24"/>
  <c r="X511" i="24"/>
  <c r="L789" i="24"/>
  <c r="X636" i="24"/>
  <c r="Y636" i="24"/>
  <c r="Z636" i="24"/>
  <c r="T650" i="24"/>
  <c r="T656" i="24"/>
  <c r="T45" i="24"/>
  <c r="S650" i="24"/>
  <c r="S656" i="24"/>
  <c r="S45" i="24"/>
  <c r="N656" i="24"/>
  <c r="N45" i="24"/>
  <c r="S670" i="24"/>
  <c r="T717" i="24"/>
  <c r="S717" i="24"/>
  <c r="S570" i="24"/>
  <c r="Y651" i="24"/>
  <c r="Z651" i="24"/>
  <c r="Z656" i="24"/>
  <c r="Z45" i="24"/>
  <c r="S669" i="24"/>
  <c r="T669" i="24"/>
  <c r="N690" i="24"/>
  <c r="N47" i="24"/>
  <c r="Z503" i="24"/>
  <c r="Z29" i="24"/>
  <c r="T139" i="24"/>
  <c r="N166" i="24"/>
  <c r="N8" i="24"/>
  <c r="AB77" i="24"/>
  <c r="AA77" i="24"/>
  <c r="N77" i="24"/>
  <c r="S77" i="24"/>
  <c r="X77" i="24"/>
  <c r="Y77" i="24"/>
  <c r="Z77" i="24"/>
  <c r="S120" i="24"/>
  <c r="Z171" i="24"/>
  <c r="Y172" i="24"/>
  <c r="Z172" i="24"/>
  <c r="W234" i="24"/>
  <c r="W14" i="24"/>
  <c r="X221" i="24"/>
  <c r="X234" i="24"/>
  <c r="X14" i="24"/>
  <c r="Y338" i="24"/>
  <c r="Z338" i="24"/>
  <c r="Y388" i="24"/>
  <c r="Z388" i="24"/>
  <c r="W115" i="24"/>
  <c r="W6" i="24"/>
  <c r="X105" i="24"/>
  <c r="X115" i="24"/>
  <c r="X6" i="24"/>
  <c r="W176" i="24"/>
  <c r="W9" i="24"/>
  <c r="AA238" i="24"/>
  <c r="AA254" i="24"/>
  <c r="AA15" i="24"/>
  <c r="AB254" i="24"/>
  <c r="AB15" i="24"/>
  <c r="X242" i="24"/>
  <c r="Y242" i="24"/>
  <c r="Z242" i="24"/>
  <c r="Z312" i="24"/>
  <c r="Z18" i="24"/>
  <c r="AA209" i="24"/>
  <c r="AA218" i="24"/>
  <c r="AA13" i="24"/>
  <c r="AB218" i="24"/>
  <c r="AB13" i="24"/>
  <c r="X429" i="24"/>
  <c r="Y429" i="24"/>
  <c r="T187" i="24"/>
  <c r="T205" i="24"/>
  <c r="T12" i="24"/>
  <c r="S187" i="24"/>
  <c r="W391" i="24"/>
  <c r="W22" i="24"/>
  <c r="X464" i="24"/>
  <c r="Y464" i="24"/>
  <c r="Z464" i="24"/>
  <c r="V788" i="24"/>
  <c r="V32" i="24"/>
  <c r="V33" i="24"/>
  <c r="T637" i="24"/>
  <c r="S637" i="24"/>
  <c r="Y633" i="24"/>
  <c r="Z633" i="24"/>
  <c r="X677" i="24"/>
  <c r="Y677" i="24"/>
  <c r="Z677" i="24"/>
  <c r="X723" i="24"/>
  <c r="Y723" i="24"/>
  <c r="Z723" i="24"/>
  <c r="X739" i="24"/>
  <c r="Y739" i="24"/>
  <c r="Z739" i="24"/>
  <c r="X430" i="24"/>
  <c r="Y430" i="24"/>
  <c r="Z430" i="24"/>
  <c r="Y453" i="24"/>
  <c r="T587" i="24"/>
  <c r="S587" i="24"/>
  <c r="W753" i="24"/>
  <c r="W54" i="24"/>
  <c r="X743" i="24"/>
  <c r="X764" i="24"/>
  <c r="Y764" i="24"/>
  <c r="Z764" i="24"/>
  <c r="Y404" i="24"/>
  <c r="X674" i="24"/>
  <c r="Y674" i="24"/>
  <c r="Z674" i="24"/>
  <c r="V791" i="24"/>
  <c r="X558" i="24"/>
  <c r="Y558" i="24"/>
  <c r="Z558" i="24"/>
  <c r="AB708" i="24"/>
  <c r="AA706" i="24"/>
  <c r="AA708" i="24"/>
  <c r="W49" i="24"/>
  <c r="W790" i="24"/>
  <c r="U791" i="24"/>
  <c r="U61" i="24"/>
  <c r="U32" i="24"/>
  <c r="U33" i="24"/>
  <c r="U788" i="24"/>
  <c r="Z532" i="24"/>
  <c r="V41" i="24"/>
  <c r="T592" i="24"/>
  <c r="S592" i="24"/>
  <c r="AA633" i="24"/>
  <c r="AA642" i="24"/>
  <c r="AA44" i="24"/>
  <c r="AB642" i="24"/>
  <c r="AB44" i="24"/>
  <c r="X486" i="24"/>
  <c r="Y486" i="24"/>
  <c r="Z486" i="24"/>
  <c r="S532" i="24"/>
  <c r="S548" i="24"/>
  <c r="T532" i="24"/>
  <c r="T548" i="24"/>
  <c r="D796" i="24"/>
  <c r="D797" i="24"/>
  <c r="N548" i="24"/>
  <c r="T733" i="24"/>
  <c r="S733" i="24"/>
  <c r="Y570" i="24"/>
  <c r="X575" i="24"/>
  <c r="X38" i="24"/>
  <c r="W775" i="24"/>
  <c r="W56" i="24"/>
  <c r="Y772" i="24"/>
  <c r="L790" i="24"/>
  <c r="T166" i="24"/>
  <c r="T8" i="24"/>
  <c r="X753" i="24"/>
  <c r="X54" i="24" s="1"/>
  <c r="S575" i="24"/>
  <c r="S38" i="24"/>
  <c r="N57" i="24"/>
  <c r="X166" i="24"/>
  <c r="X8" i="24"/>
  <c r="Y315" i="24"/>
  <c r="N102" i="24"/>
  <c r="N5" i="24"/>
  <c r="S166" i="24"/>
  <c r="S8" i="24"/>
  <c r="S131" i="24"/>
  <c r="S7" i="24"/>
  <c r="S218" i="24"/>
  <c r="S13" i="24"/>
  <c r="Y503" i="24"/>
  <c r="Y29" i="24"/>
  <c r="S96" i="24"/>
  <c r="T618" i="24"/>
  <c r="T40" i="24"/>
  <c r="T99" i="24"/>
  <c r="S99" i="24"/>
  <c r="S102" i="24"/>
  <c r="Y656" i="24"/>
  <c r="Y45" i="24"/>
  <c r="S205" i="24"/>
  <c r="S12" i="24"/>
  <c r="Y284" i="24"/>
  <c r="T102" i="24"/>
  <c r="T787" i="24"/>
  <c r="N89" i="24"/>
  <c r="Y334" i="24"/>
  <c r="Z334" i="24"/>
  <c r="Z347" i="24"/>
  <c r="Z20" i="24"/>
  <c r="T703" i="24"/>
  <c r="T48" i="24"/>
  <c r="S642" i="24"/>
  <c r="S44" i="24"/>
  <c r="N33" i="24"/>
  <c r="S703" i="24"/>
  <c r="S48" i="24"/>
  <c r="X465" i="24"/>
  <c r="X26" i="24"/>
  <c r="T391" i="24"/>
  <c r="T22" i="24"/>
  <c r="T494" i="24"/>
  <c r="T28" i="24"/>
  <c r="T31" i="24"/>
  <c r="T33" i="24"/>
  <c r="S447" i="24"/>
  <c r="S25" i="24"/>
  <c r="S89" i="24"/>
  <c r="S4" i="24"/>
  <c r="AB102" i="24"/>
  <c r="AB5" i="24"/>
  <c r="Y743" i="24"/>
  <c r="Z743" i="24"/>
  <c r="Z753" i="24"/>
  <c r="Z54" i="24"/>
  <c r="Y105" i="24"/>
  <c r="Z105" i="24"/>
  <c r="Z115" i="24"/>
  <c r="Z6" i="24"/>
  <c r="S690" i="24"/>
  <c r="S47" i="24"/>
  <c r="X391" i="24"/>
  <c r="X22" i="24"/>
  <c r="AA102" i="24"/>
  <c r="AA5" i="24"/>
  <c r="Y96" i="24"/>
  <c r="X102" i="24"/>
  <c r="X5" i="24"/>
  <c r="Y753" i="24"/>
  <c r="Y54" i="24"/>
  <c r="Z429" i="24"/>
  <c r="Z447" i="24"/>
  <c r="Z25" i="24"/>
  <c r="Y447" i="24"/>
  <c r="Y25" i="24"/>
  <c r="Y602" i="24"/>
  <c r="Y39" i="24"/>
  <c r="Z579" i="24"/>
  <c r="Z602" i="24"/>
  <c r="Z39" i="24"/>
  <c r="Z758" i="24"/>
  <c r="Z769" i="24"/>
  <c r="Z55" i="24"/>
  <c r="Y769" i="24"/>
  <c r="Y55" i="24"/>
  <c r="Z284" i="24"/>
  <c r="Z294" i="24"/>
  <c r="Z17" i="24"/>
  <c r="Y294" i="24"/>
  <c r="Y17" i="24"/>
  <c r="AA33" i="24"/>
  <c r="S312" i="24"/>
  <c r="S18" i="24"/>
  <c r="Y254" i="24"/>
  <c r="Y15" i="24"/>
  <c r="Z238" i="24"/>
  <c r="Z254" i="24"/>
  <c r="Z15" i="24"/>
  <c r="Y703" i="24"/>
  <c r="Y48" i="24"/>
  <c r="X36" i="24"/>
  <c r="Z126" i="24"/>
  <c r="Z131" i="24"/>
  <c r="Z7" i="24"/>
  <c r="Y131" i="24"/>
  <c r="Y7" i="24"/>
  <c r="Y281" i="24"/>
  <c r="Y16" i="24"/>
  <c r="AA789" i="24"/>
  <c r="AA36" i="24"/>
  <c r="AA41" i="24"/>
  <c r="N788" i="24"/>
  <c r="X562" i="24"/>
  <c r="X37" i="24"/>
  <c r="W788" i="24"/>
  <c r="Y49" i="24"/>
  <c r="T49" i="24"/>
  <c r="W57" i="24"/>
  <c r="Z621" i="24"/>
  <c r="Z642" i="24"/>
  <c r="Z44" i="24"/>
  <c r="Y642" i="24"/>
  <c r="Y44" i="24"/>
  <c r="W33" i="24"/>
  <c r="V59" i="24"/>
  <c r="V63" i="24" s="1"/>
  <c r="V66" i="24" s="1"/>
  <c r="V794" i="24" s="1"/>
  <c r="AA788" i="24"/>
  <c r="Z772" i="24"/>
  <c r="Z775" i="24"/>
  <c r="Z56" i="24"/>
  <c r="Y775" i="24"/>
  <c r="Y56" i="24"/>
  <c r="N4" i="24"/>
  <c r="N10" i="24"/>
  <c r="T36" i="24"/>
  <c r="Z404" i="24"/>
  <c r="Z410" i="24"/>
  <c r="Z23" i="24"/>
  <c r="Y410" i="24"/>
  <c r="Y23" i="24"/>
  <c r="Y465" i="24"/>
  <c r="Y26" i="24"/>
  <c r="Z453" i="24"/>
  <c r="Z465" i="24"/>
  <c r="Z26" i="24"/>
  <c r="X447" i="24"/>
  <c r="X25" i="24"/>
  <c r="X31" i="24"/>
  <c r="X512" i="24"/>
  <c r="S740" i="24"/>
  <c r="S53" i="24"/>
  <c r="S57" i="24"/>
  <c r="X48" i="24"/>
  <c r="Z605" i="24"/>
  <c r="Z618" i="24"/>
  <c r="Z40" i="24"/>
  <c r="Y618" i="24"/>
  <c r="Y40" i="24"/>
  <c r="Y166" i="24"/>
  <c r="Y8" i="24"/>
  <c r="Z134" i="24"/>
  <c r="Z166" i="24"/>
  <c r="Z8" i="24"/>
  <c r="S602" i="24"/>
  <c r="S39" i="24"/>
  <c r="AB28" i="24"/>
  <c r="AB33" i="24"/>
  <c r="AB788" i="24"/>
  <c r="Y659" i="24"/>
  <c r="Z669" i="24"/>
  <c r="Z690" i="24"/>
  <c r="Z47" i="24"/>
  <c r="Y690" i="24"/>
  <c r="Y47" i="24"/>
  <c r="Z70" i="24"/>
  <c r="Z89" i="24"/>
  <c r="Y89" i="24"/>
  <c r="T642" i="24"/>
  <c r="T44" i="24"/>
  <c r="S31" i="24"/>
  <c r="S512" i="24"/>
  <c r="Y562" i="24"/>
  <c r="Y37" i="24"/>
  <c r="Z551" i="24"/>
  <c r="Z562" i="24"/>
  <c r="Z37" i="24"/>
  <c r="Z49" i="24"/>
  <c r="X32" i="24"/>
  <c r="X642" i="24"/>
  <c r="X44" i="24"/>
  <c r="Y208" i="24"/>
  <c r="Y376" i="24"/>
  <c r="Y575" i="24"/>
  <c r="Y38" i="24"/>
  <c r="Z570" i="24"/>
  <c r="Z575" i="24"/>
  <c r="Z38" i="24"/>
  <c r="N36" i="24"/>
  <c r="N41" i="24"/>
  <c r="N789" i="24"/>
  <c r="S36" i="24"/>
  <c r="AA49" i="24"/>
  <c r="AA50" i="24"/>
  <c r="AA790" i="24"/>
  <c r="Y115" i="24"/>
  <c r="Y6" i="24"/>
  <c r="X494" i="24"/>
  <c r="X28" i="24"/>
  <c r="T740" i="24"/>
  <c r="T53" i="24"/>
  <c r="T57" i="24"/>
  <c r="W4" i="24"/>
  <c r="W10" i="24"/>
  <c r="W787" i="24"/>
  <c r="AB89" i="24"/>
  <c r="AA74" i="24"/>
  <c r="AA89" i="24"/>
  <c r="AB57" i="24"/>
  <c r="T602" i="24"/>
  <c r="T39" i="24"/>
  <c r="Z315" i="24"/>
  <c r="Z329" i="24"/>
  <c r="Z19" i="24"/>
  <c r="Y329" i="24"/>
  <c r="Y19" i="24"/>
  <c r="X89" i="24"/>
  <c r="U793" i="24"/>
  <c r="W789" i="24"/>
  <c r="N790" i="24"/>
  <c r="N49" i="24"/>
  <c r="N50" i="24"/>
  <c r="Z517" i="24"/>
  <c r="Z529" i="24"/>
  <c r="Y529" i="24"/>
  <c r="Z711" i="24"/>
  <c r="Z740" i="24"/>
  <c r="Z53" i="24"/>
  <c r="Y740" i="24"/>
  <c r="Y53" i="24"/>
  <c r="W50" i="24"/>
  <c r="X690" i="24"/>
  <c r="X47" i="24"/>
  <c r="AB790" i="24"/>
  <c r="AB49" i="24"/>
  <c r="AB50" i="24"/>
  <c r="Y221" i="24"/>
  <c r="Z176" i="24"/>
  <c r="Z9" i="24"/>
  <c r="T690" i="24"/>
  <c r="T47" i="24"/>
  <c r="Y482" i="24"/>
  <c r="Y506" i="24"/>
  <c r="X769" i="24"/>
  <c r="X55" i="24"/>
  <c r="X618" i="24"/>
  <c r="X40" i="24"/>
  <c r="Y511" i="24"/>
  <c r="X254" i="24"/>
  <c r="X15" i="24"/>
  <c r="L787" i="24"/>
  <c r="Y176" i="24"/>
  <c r="Y9" i="24"/>
  <c r="Y533" i="24"/>
  <c r="T5" i="24"/>
  <c r="T10" i="24"/>
  <c r="U59" i="24"/>
  <c r="U63" i="24" s="1"/>
  <c r="U66" i="24" s="1"/>
  <c r="U794" i="24" s="1"/>
  <c r="AB789" i="24"/>
  <c r="AB36" i="24"/>
  <c r="AB41" i="24"/>
  <c r="T512" i="24"/>
  <c r="T788" i="24"/>
  <c r="W41" i="24"/>
  <c r="W61" i="24"/>
  <c r="W791" i="24"/>
  <c r="S49" i="24"/>
  <c r="Z418" i="24"/>
  <c r="Z425" i="24"/>
  <c r="Z24" i="24"/>
  <c r="Y425" i="24"/>
  <c r="Y24" i="24"/>
  <c r="X740" i="24"/>
  <c r="X53" i="24"/>
  <c r="X57" i="24"/>
  <c r="X59" i="24" s="1"/>
  <c r="X63" i="24" s="1"/>
  <c r="X66" i="24" s="1"/>
  <c r="X794" i="24" s="1"/>
  <c r="Y350" i="24"/>
  <c r="V793" i="24"/>
  <c r="Y180" i="24"/>
  <c r="S5" i="24"/>
  <c r="S10" i="24"/>
  <c r="S787" i="24"/>
  <c r="N787" i="24"/>
  <c r="Y347" i="24"/>
  <c r="Y20" i="24"/>
  <c r="T50" i="24"/>
  <c r="S50" i="24"/>
  <c r="S790" i="24"/>
  <c r="T789" i="24"/>
  <c r="Z96" i="24"/>
  <c r="Z102" i="24"/>
  <c r="Z5" i="24"/>
  <c r="Y102" i="24"/>
  <c r="Y5" i="24"/>
  <c r="X33" i="24"/>
  <c r="S33" i="24"/>
  <c r="AB787" i="24"/>
  <c r="AB4" i="24"/>
  <c r="AB10" i="24"/>
  <c r="AB59" i="24"/>
  <c r="X788" i="24"/>
  <c r="Y31" i="24"/>
  <c r="Z511" i="24"/>
  <c r="Y512" i="24"/>
  <c r="Y32" i="24"/>
  <c r="Z350" i="24"/>
  <c r="Z371" i="24"/>
  <c r="Z21" i="24"/>
  <c r="Y371" i="24"/>
  <c r="Y21" i="24"/>
  <c r="Z533" i="24"/>
  <c r="Z548" i="24"/>
  <c r="Y548" i="24"/>
  <c r="W793" i="24"/>
  <c r="Y57" i="24"/>
  <c r="X787" i="24"/>
  <c r="X4" i="24"/>
  <c r="X10" i="24"/>
  <c r="W59" i="24"/>
  <c r="W63" i="24" s="1"/>
  <c r="W66" i="24" s="1"/>
  <c r="W794" i="24" s="1"/>
  <c r="S789" i="24"/>
  <c r="Z208" i="24"/>
  <c r="Z218" i="24"/>
  <c r="Z13" i="24"/>
  <c r="Y218" i="24"/>
  <c r="Y13" i="24"/>
  <c r="S788" i="24"/>
  <c r="Z4" i="24"/>
  <c r="N59" i="24"/>
  <c r="X789" i="24"/>
  <c r="L780" i="24"/>
  <c r="L779" i="24"/>
  <c r="L784" i="24"/>
  <c r="Z482" i="24"/>
  <c r="Z494" i="24"/>
  <c r="Z28" i="24"/>
  <c r="Y494" i="24"/>
  <c r="Y28" i="24"/>
  <c r="T790" i="24"/>
  <c r="Z32" i="24"/>
  <c r="Y391" i="24"/>
  <c r="Y22" i="24"/>
  <c r="Z376" i="24"/>
  <c r="Z391" i="24"/>
  <c r="Z22" i="24"/>
  <c r="Y4" i="24"/>
  <c r="Y10" i="24"/>
  <c r="Z659" i="24"/>
  <c r="Z666" i="24"/>
  <c r="Z46" i="24"/>
  <c r="Z50" i="24"/>
  <c r="Y666" i="24"/>
  <c r="Y46" i="24"/>
  <c r="Y50" i="24"/>
  <c r="X790" i="24"/>
  <c r="T41" i="24"/>
  <c r="Y205" i="24"/>
  <c r="Y12" i="24"/>
  <c r="Z180" i="24"/>
  <c r="Z205" i="24"/>
  <c r="Z12" i="24"/>
  <c r="Y508" i="24"/>
  <c r="Y30" i="24"/>
  <c r="Z506" i="24"/>
  <c r="Z508" i="24"/>
  <c r="Z30" i="24"/>
  <c r="Z221" i="24"/>
  <c r="Z234" i="24"/>
  <c r="Z14" i="24"/>
  <c r="Y234" i="24"/>
  <c r="Y14" i="24"/>
  <c r="Z57" i="24"/>
  <c r="AA4" i="24"/>
  <c r="AA10" i="24"/>
  <c r="AA787" i="24"/>
  <c r="S41" i="24"/>
  <c r="X50" i="24"/>
  <c r="X41" i="24"/>
  <c r="T59" i="24"/>
  <c r="S59" i="24"/>
  <c r="Y787" i="24"/>
  <c r="Z787" i="24"/>
  <c r="Y33" i="24"/>
  <c r="Z10" i="24"/>
  <c r="L785" i="24"/>
  <c r="AB784" i="24"/>
  <c r="X784" i="24"/>
  <c r="N784" i="24"/>
  <c r="N785" i="24"/>
  <c r="AB779" i="24"/>
  <c r="AA779" i="24"/>
  <c r="N779" i="24"/>
  <c r="S779" i="24"/>
  <c r="X779" i="24"/>
  <c r="Y779" i="24"/>
  <c r="Z779" i="24"/>
  <c r="Z31" i="24"/>
  <c r="Z512" i="24"/>
  <c r="Z788" i="24"/>
  <c r="Y790" i="24"/>
  <c r="N780" i="24"/>
  <c r="S780" i="24"/>
  <c r="X780" i="24"/>
  <c r="Y780" i="24"/>
  <c r="Z780" i="24"/>
  <c r="AB780" i="24"/>
  <c r="AA780" i="24"/>
  <c r="Y789" i="24"/>
  <c r="Y36" i="24"/>
  <c r="Y41" i="24"/>
  <c r="Y59" i="24"/>
  <c r="Y63" i="24" s="1"/>
  <c r="Y66" i="24" s="1"/>
  <c r="Y794" i="24" s="1"/>
  <c r="Z33" i="24"/>
  <c r="Z790" i="24"/>
  <c r="Z789" i="24"/>
  <c r="Z36" i="24"/>
  <c r="Z41" i="24"/>
  <c r="Y788" i="24"/>
  <c r="Z59" i="24"/>
  <c r="Z63" i="24" s="1"/>
  <c r="Z66" i="24" s="1"/>
  <c r="Z794" i="24" s="1"/>
  <c r="N64" i="24"/>
  <c r="N792" i="24"/>
  <c r="S784" i="24"/>
  <c r="S785" i="24"/>
  <c r="L792" i="24"/>
  <c r="L64" i="24"/>
  <c r="Y784" i="24"/>
  <c r="X785" i="24"/>
  <c r="AA784" i="24"/>
  <c r="AA785" i="24"/>
  <c r="AB785" i="24"/>
  <c r="Y785" i="24"/>
  <c r="Z784" i="24"/>
  <c r="Z785" i="24"/>
  <c r="X792" i="24"/>
  <c r="X64" i="24"/>
  <c r="S792" i="24"/>
  <c r="S64" i="24"/>
  <c r="AB792" i="24"/>
  <c r="AB64" i="24"/>
  <c r="AA64" i="24"/>
  <c r="AA792" i="24"/>
  <c r="Z64" i="24"/>
  <c r="Z792" i="24"/>
  <c r="X793" i="24"/>
  <c r="Y792" i="24"/>
  <c r="Y64" i="24"/>
  <c r="Z793" i="24"/>
  <c r="Y793" i="24"/>
  <c r="U649" i="22"/>
  <c r="U574" i="22"/>
  <c r="U616" i="22"/>
  <c r="U462" i="22"/>
  <c r="U278" i="22"/>
  <c r="U173" i="22"/>
  <c r="U481" i="22"/>
  <c r="U586" i="22"/>
  <c r="U303" i="22"/>
  <c r="U711" i="22"/>
  <c r="U561" i="22"/>
  <c r="U471" i="22"/>
  <c r="U87" i="22"/>
  <c r="U683" i="22"/>
  <c r="U228" i="22"/>
  <c r="U152" i="22"/>
  <c r="U682" i="22"/>
  <c r="U336" i="22"/>
  <c r="U727" i="22"/>
  <c r="U280" i="22"/>
  <c r="T55" i="22"/>
  <c r="U366" i="22"/>
  <c r="U361" i="22"/>
  <c r="R61" i="22"/>
  <c r="R792" i="22"/>
  <c r="L31" i="22"/>
  <c r="U511" i="22"/>
  <c r="P113" i="22"/>
  <c r="U113" i="22"/>
  <c r="P73" i="22"/>
  <c r="U73" i="22" s="1"/>
  <c r="P31" i="22"/>
  <c r="V511" i="22"/>
  <c r="P512" i="22"/>
  <c r="P507" i="22"/>
  <c r="V507" i="22" s="1"/>
  <c r="S49" i="22"/>
  <c r="S64" i="22"/>
  <c r="U227" i="22"/>
  <c r="U94" i="22"/>
  <c r="U388" i="22"/>
  <c r="U364" i="22"/>
  <c r="U136" i="22"/>
  <c r="P83" i="22"/>
  <c r="U83" i="22" s="1"/>
  <c r="U455" i="22"/>
  <c r="U555" i="22"/>
  <c r="U247" i="22"/>
  <c r="U252" i="22"/>
  <c r="T793" i="22"/>
  <c r="U415" i="22"/>
  <c r="U300" i="22"/>
  <c r="U258" i="22"/>
  <c r="U250" i="22"/>
  <c r="U288" i="22"/>
  <c r="U298" i="22"/>
  <c r="U246" i="22"/>
  <c r="U338" i="22"/>
  <c r="P444" i="22"/>
  <c r="U444" i="22" s="1"/>
  <c r="U96" i="22"/>
  <c r="U186" i="22"/>
  <c r="U123" i="22"/>
  <c r="U265" i="22"/>
  <c r="U608" i="22"/>
  <c r="U527" i="22"/>
  <c r="U276" i="22"/>
  <c r="U484" i="22"/>
  <c r="U238" i="22"/>
  <c r="U610" i="22"/>
  <c r="U750" i="22"/>
  <c r="U547" i="22"/>
  <c r="U636" i="22"/>
  <c r="U335" i="22"/>
  <c r="U222" i="22"/>
  <c r="U191" i="22"/>
  <c r="U215" i="22"/>
  <c r="P130" i="22"/>
  <c r="U130" i="22" s="1"/>
  <c r="U122" i="22"/>
  <c r="U554" i="22"/>
  <c r="U293" i="22"/>
  <c r="U631" i="22"/>
  <c r="P438" i="22"/>
  <c r="U438" i="22" s="1"/>
  <c r="U140" i="22"/>
  <c r="U686" i="22"/>
  <c r="U558" i="22"/>
  <c r="U289" i="22"/>
  <c r="U369" i="22"/>
  <c r="U112" i="22"/>
  <c r="U142" i="22"/>
  <c r="U233" i="22"/>
  <c r="U170" i="22"/>
  <c r="U160" i="22"/>
  <c r="U171" i="22"/>
  <c r="U474" i="22"/>
  <c r="U244" i="22"/>
  <c r="U150" i="22"/>
  <c r="U325" i="22"/>
  <c r="U713" i="22"/>
  <c r="U661" i="22"/>
  <c r="U158" i="22"/>
  <c r="U578" i="22"/>
  <c r="P767" i="22"/>
  <c r="U767" i="22" s="1"/>
  <c r="P702" i="22"/>
  <c r="U702" i="22" s="1"/>
  <c r="U277" i="22"/>
  <c r="U273" i="22"/>
  <c r="U403" i="22"/>
  <c r="U399" i="22"/>
  <c r="U229" i="22"/>
  <c r="U164" i="22"/>
  <c r="U749" i="22"/>
  <c r="U339" i="22"/>
  <c r="U156" i="22"/>
  <c r="U204" i="22"/>
  <c r="U409" i="22"/>
  <c r="U685" i="22"/>
  <c r="U301" i="22"/>
  <c r="U151" i="22"/>
  <c r="U625" i="22"/>
  <c r="U274" i="22"/>
  <c r="U534" i="22"/>
  <c r="U143" i="22"/>
  <c r="U144" i="22"/>
  <c r="U275" i="22"/>
  <c r="U286" i="22"/>
  <c r="P446" i="22"/>
  <c r="U446" i="22" s="1"/>
  <c r="U109" i="22"/>
  <c r="P739" i="22"/>
  <c r="U739" i="22" s="1"/>
  <c r="U307" i="22"/>
  <c r="U201" i="22"/>
  <c r="U390" i="22"/>
  <c r="P665" i="22"/>
  <c r="U665" i="22"/>
  <c r="U290" i="22"/>
  <c r="U137" i="22"/>
  <c r="U319" i="22"/>
  <c r="U253" i="22"/>
  <c r="U405" i="22"/>
  <c r="U521" i="22"/>
  <c r="U370" i="22"/>
  <c r="U652" i="22"/>
  <c r="U75" i="22"/>
  <c r="U718" i="22"/>
  <c r="U174" i="22"/>
  <c r="U573" i="22"/>
  <c r="U559" i="22"/>
  <c r="U311" i="22"/>
  <c r="U337" i="22"/>
  <c r="P759" i="22"/>
  <c r="U138" i="22"/>
  <c r="U445" i="22"/>
  <c r="U248" i="22"/>
  <c r="U528" i="22"/>
  <c r="U398" i="22"/>
  <c r="U595" i="22"/>
  <c r="U223" i="22"/>
  <c r="U323" i="22"/>
  <c r="U646" i="22"/>
  <c r="U594" i="22"/>
  <c r="U340" i="22"/>
  <c r="P114" i="22"/>
  <c r="U114" i="22"/>
  <c r="U738" i="22"/>
  <c r="U421" i="22"/>
  <c r="U231" i="22"/>
  <c r="U249" i="22"/>
  <c r="U324" i="22"/>
  <c r="U726" i="22"/>
  <c r="U408" i="22"/>
  <c r="U582" i="22"/>
  <c r="U590" i="22"/>
  <c r="U297" i="22"/>
  <c r="U145" i="22"/>
  <c r="U542" i="22"/>
  <c r="U402" i="22"/>
  <c r="U217" i="22"/>
  <c r="U469" i="22"/>
  <c r="U579" i="22"/>
  <c r="U72" i="22"/>
  <c r="U475" i="22"/>
  <c r="P162" i="22"/>
  <c r="U162" i="22"/>
  <c r="U565" i="22"/>
  <c r="U268" i="22"/>
  <c r="U451" i="22"/>
  <c r="U526" i="22"/>
  <c r="U285" i="22"/>
  <c r="U732" i="22"/>
  <c r="U674" i="22"/>
  <c r="U617" i="22"/>
  <c r="U468" i="22"/>
  <c r="U367" i="22"/>
  <c r="U581" i="22"/>
  <c r="U700" i="22"/>
  <c r="U88" i="22"/>
  <c r="U634" i="22"/>
  <c r="U302" i="22"/>
  <c r="U344" i="22"/>
  <c r="U153" i="22"/>
  <c r="U601" i="22"/>
  <c r="U680" i="22"/>
  <c r="P641" i="22"/>
  <c r="U641" i="22"/>
  <c r="U149" i="22"/>
  <c r="P730" i="22"/>
  <c r="U730" i="22" s="1"/>
  <c r="P436" i="22"/>
  <c r="U436" i="22" s="1"/>
  <c r="U139" i="22"/>
  <c r="U368" i="22"/>
  <c r="U551" i="22"/>
  <c r="P442" i="22"/>
  <c r="U442" i="22" s="1"/>
  <c r="U712" i="22"/>
  <c r="U593" i="22"/>
  <c r="P82" i="22"/>
  <c r="U134" i="22"/>
  <c r="U69" i="22"/>
  <c r="U457" i="22"/>
  <c r="U85" i="22"/>
  <c r="U216" i="22"/>
  <c r="U430" i="22"/>
  <c r="U597" i="22"/>
  <c r="U257" i="22"/>
  <c r="U557" i="22"/>
  <c r="U226" i="22"/>
  <c r="U380" i="22"/>
  <c r="U401" i="22"/>
  <c r="U545" i="22"/>
  <c r="U519" i="22"/>
  <c r="U696" i="22"/>
  <c r="U537" i="22"/>
  <c r="U591" i="22"/>
  <c r="U463" i="22"/>
  <c r="P761" i="22"/>
  <c r="U761" i="22" s="1"/>
  <c r="P490" i="22"/>
  <c r="U490" i="22" s="1"/>
  <c r="U264" i="22"/>
  <c r="C23" i="17"/>
  <c r="X778" i="24"/>
  <c r="L782" i="24"/>
  <c r="AB778" i="24"/>
  <c r="N778" i="24"/>
  <c r="P688" i="22"/>
  <c r="U121" i="22"/>
  <c r="U146" i="22"/>
  <c r="U198" i="22"/>
  <c r="U343" i="22"/>
  <c r="U567" i="22"/>
  <c r="U97" i="22"/>
  <c r="U292" i="22"/>
  <c r="P294" i="22"/>
  <c r="P17" i="22" s="1"/>
  <c r="U728" i="22"/>
  <c r="U383" i="22"/>
  <c r="U733" i="22"/>
  <c r="U242" i="22"/>
  <c r="U284" i="22"/>
  <c r="U294" i="22" s="1"/>
  <c r="U17" i="22" s="1"/>
  <c r="U536" i="22"/>
  <c r="V512" i="22"/>
  <c r="V31" i="22"/>
  <c r="U612" i="22"/>
  <c r="U270" i="22"/>
  <c r="U100" i="22"/>
  <c r="U31" i="22"/>
  <c r="U512" i="22"/>
  <c r="U678" i="22"/>
  <c r="U124" i="22"/>
  <c r="U261" i="22"/>
  <c r="U677" i="22"/>
  <c r="U309" i="22"/>
  <c r="U214" i="22"/>
  <c r="U460" i="22"/>
  <c r="U638" i="22"/>
  <c r="U461" i="22"/>
  <c r="U208" i="22"/>
  <c r="U639" i="22"/>
  <c r="U365" i="22"/>
  <c r="U454" i="22"/>
  <c r="U385" i="22"/>
  <c r="U266" i="22"/>
  <c r="U635" i="22"/>
  <c r="U751" i="22"/>
  <c r="U585" i="22"/>
  <c r="U211" i="22"/>
  <c r="U416" i="22"/>
  <c r="U267" i="22"/>
  <c r="U82" i="22"/>
  <c r="U587" i="22"/>
  <c r="U633" i="22"/>
  <c r="U453" i="22"/>
  <c r="U609" i="22"/>
  <c r="U193" i="22"/>
  <c r="U128" i="22"/>
  <c r="U627" i="22"/>
  <c r="U659" i="22"/>
  <c r="U299" i="22"/>
  <c r="U598" i="22"/>
  <c r="U118" i="22"/>
  <c r="U459" i="22"/>
  <c r="U532" i="22"/>
  <c r="U688" i="22"/>
  <c r="T778" i="24"/>
  <c r="N782" i="24"/>
  <c r="X782" i="24"/>
  <c r="Y778" i="24"/>
  <c r="S778" i="24"/>
  <c r="S782" i="24"/>
  <c r="AA778" i="24"/>
  <c r="AA782" i="24"/>
  <c r="AB782" i="24"/>
  <c r="L61" i="24"/>
  <c r="L63" i="24"/>
  <c r="L66" i="24"/>
  <c r="L791" i="24"/>
  <c r="L793" i="24"/>
  <c r="L794" i="24"/>
  <c r="K740" i="24"/>
  <c r="AA791" i="24"/>
  <c r="AA793" i="24"/>
  <c r="AA61" i="24"/>
  <c r="N791" i="24"/>
  <c r="N793" i="24"/>
  <c r="N61" i="24"/>
  <c r="N63" i="24"/>
  <c r="N66" i="24"/>
  <c r="T779" i="24"/>
  <c r="T784" i="24"/>
  <c r="T785" i="24"/>
  <c r="T782" i="24"/>
  <c r="Y782" i="24"/>
  <c r="Z778" i="24"/>
  <c r="Z782" i="24"/>
  <c r="AB791" i="24"/>
  <c r="AB793" i="24" s="1"/>
  <c r="AB61" i="24"/>
  <c r="AB63" i="24"/>
  <c r="AB66" i="24" s="1"/>
  <c r="S791" i="24"/>
  <c r="S793" i="24"/>
  <c r="S61" i="24"/>
  <c r="S63" i="24"/>
  <c r="S66" i="24"/>
  <c r="X61" i="24"/>
  <c r="N794" i="24"/>
  <c r="Y61" i="24"/>
  <c r="Y791" i="24"/>
  <c r="T61" i="24"/>
  <c r="T63" i="24"/>
  <c r="T791" i="24"/>
  <c r="T792" i="24"/>
  <c r="T64" i="24"/>
  <c r="S794" i="24"/>
  <c r="Z791" i="24"/>
  <c r="Z61" i="24"/>
  <c r="T66" i="24"/>
  <c r="T793" i="24"/>
  <c r="T795" i="24"/>
  <c r="T797" i="24"/>
  <c r="T794" i="24"/>
  <c r="P623" i="22" l="1"/>
  <c r="O773" i="22"/>
  <c r="P773" i="22"/>
  <c r="U773" i="22"/>
  <c r="O772" i="22"/>
  <c r="O775" i="22" s="1"/>
  <c r="O56" i="22" s="1"/>
  <c r="P772" i="22"/>
  <c r="P775" i="22" s="1"/>
  <c r="P56" i="22" s="1"/>
  <c r="L775" i="22"/>
  <c r="L56" i="22" s="1"/>
  <c r="U89" i="22"/>
  <c r="U4" i="22" s="1"/>
  <c r="O706" i="22"/>
  <c r="O708" i="22" s="1"/>
  <c r="P706" i="22"/>
  <c r="U706" i="22"/>
  <c r="L708" i="22"/>
  <c r="L49" i="22" s="1"/>
  <c r="O774" i="22"/>
  <c r="P774" i="22"/>
  <c r="U774" i="22"/>
  <c r="O155" i="22"/>
  <c r="P155" i="22"/>
  <c r="V155" i="22" s="1"/>
  <c r="U155" i="22"/>
  <c r="O752" i="22"/>
  <c r="P752" i="22"/>
  <c r="V752" i="22" s="1"/>
  <c r="O748" i="22"/>
  <c r="P748" i="22"/>
  <c r="V748" i="22" s="1"/>
  <c r="P698" i="22"/>
  <c r="V698" i="22" s="1"/>
  <c r="O698" i="22"/>
  <c r="O703" i="22" s="1"/>
  <c r="O48" i="22" s="1"/>
  <c r="O673" i="22"/>
  <c r="P673" i="22"/>
  <c r="V673" i="22" s="1"/>
  <c r="O664" i="22"/>
  <c r="P664" i="22"/>
  <c r="V664" i="22" s="1"/>
  <c r="O628" i="22"/>
  <c r="P628" i="22"/>
  <c r="O621" i="22"/>
  <c r="L642" i="22"/>
  <c r="L44" i="22" s="1"/>
  <c r="P518" i="22"/>
  <c r="O518" i="22"/>
  <c r="P423" i="22"/>
  <c r="V423" i="22" s="1"/>
  <c r="O423" i="22"/>
  <c r="U605" i="22"/>
  <c r="U507" i="22"/>
  <c r="U731" i="22"/>
  <c r="U433" i="22"/>
  <c r="U615" i="22"/>
  <c r="U262" i="22"/>
  <c r="U720" i="22"/>
  <c r="U568" i="22"/>
  <c r="U538" i="22"/>
  <c r="U737" i="22"/>
  <c r="U699" i="22"/>
  <c r="R64" i="22"/>
  <c r="U570" i="22"/>
  <c r="U572" i="22"/>
  <c r="P766" i="22"/>
  <c r="U766" i="22" s="1"/>
  <c r="P763" i="22"/>
  <c r="U763" i="22" s="1"/>
  <c r="U621" i="22"/>
  <c r="P435" i="22"/>
  <c r="O422" i="22"/>
  <c r="P422" i="22"/>
  <c r="P632" i="22"/>
  <c r="U632" i="22" s="1"/>
  <c r="L781" i="22"/>
  <c r="P600" i="22"/>
  <c r="V600" i="22" s="1"/>
  <c r="P596" i="22"/>
  <c r="V596" i="22" s="1"/>
  <c r="P592" i="22"/>
  <c r="V592" i="22" s="1"/>
  <c r="P588" i="22"/>
  <c r="V588" i="22" s="1"/>
  <c r="P584" i="22"/>
  <c r="V584" i="22" s="1"/>
  <c r="P580" i="22"/>
  <c r="P553" i="22"/>
  <c r="P546" i="22"/>
  <c r="V546" i="22" s="1"/>
  <c r="P541" i="22"/>
  <c r="P538" i="22"/>
  <c r="V538" i="22" s="1"/>
  <c r="P533" i="22"/>
  <c r="P758" i="22"/>
  <c r="P735" i="22"/>
  <c r="P723" i="22"/>
  <c r="P715" i="22"/>
  <c r="P687" i="22"/>
  <c r="P679" i="22"/>
  <c r="O605" i="22"/>
  <c r="L618" i="22"/>
  <c r="L40" i="22" s="1"/>
  <c r="O565" i="22"/>
  <c r="O575" i="22" s="1"/>
  <c r="O38" i="22" s="1"/>
  <c r="L575" i="22"/>
  <c r="L38" i="22" s="1"/>
  <c r="O562" i="22"/>
  <c r="O37" i="22" s="1"/>
  <c r="O532" i="22"/>
  <c r="O548" i="22" s="1"/>
  <c r="L548" i="22"/>
  <c r="O747" i="22"/>
  <c r="P747" i="22"/>
  <c r="O711" i="22"/>
  <c r="O740" i="22" s="1"/>
  <c r="O53" i="22" s="1"/>
  <c r="L740" i="22"/>
  <c r="L53" i="22" s="1"/>
  <c r="O675" i="22"/>
  <c r="P675" i="22"/>
  <c r="O660" i="22"/>
  <c r="L666" i="22"/>
  <c r="L46" i="22" s="1"/>
  <c r="P660" i="22"/>
  <c r="O653" i="22"/>
  <c r="P653" i="22"/>
  <c r="O647" i="22"/>
  <c r="P647" i="22"/>
  <c r="O624" i="22"/>
  <c r="P624" i="22"/>
  <c r="P498" i="22"/>
  <c r="V498" i="22" s="1"/>
  <c r="O498" i="22"/>
  <c r="P488" i="22"/>
  <c r="O488" i="22"/>
  <c r="O483" i="22"/>
  <c r="P483" i="22"/>
  <c r="P480" i="22"/>
  <c r="V480" i="22" s="1"/>
  <c r="O480" i="22"/>
  <c r="O473" i="22"/>
  <c r="P473" i="22"/>
  <c r="P693" i="22"/>
  <c r="V693" i="22" s="1"/>
  <c r="O743" i="22"/>
  <c r="P743" i="22"/>
  <c r="V743" i="22" s="1"/>
  <c r="P456" i="22"/>
  <c r="V456" i="22" s="1"/>
  <c r="O456" i="22"/>
  <c r="U571" i="22"/>
  <c r="U575" i="22" s="1"/>
  <c r="U38" i="22" s="1"/>
  <c r="U544" i="22"/>
  <c r="U716" i="22"/>
  <c r="U105" i="22"/>
  <c r="U607" i="22"/>
  <c r="U611" i="22"/>
  <c r="U588" i="22"/>
  <c r="U596" i="22"/>
  <c r="U743" i="22"/>
  <c r="P439" i="22"/>
  <c r="U439" i="22" s="1"/>
  <c r="U748" i="22"/>
  <c r="U664" i="22"/>
  <c r="U673" i="22"/>
  <c r="U172" i="22"/>
  <c r="U176" i="22" s="1"/>
  <c r="U9" i="22" s="1"/>
  <c r="U580" i="22"/>
  <c r="U629" i="22"/>
  <c r="U752" i="22"/>
  <c r="M793" i="22"/>
  <c r="U613" i="22"/>
  <c r="P654" i="22"/>
  <c r="U654" i="22" s="1"/>
  <c r="P520" i="22"/>
  <c r="U520" i="22" s="1"/>
  <c r="L512" i="22"/>
  <c r="P506" i="22"/>
  <c r="P443" i="22"/>
  <c r="U443" i="22" s="1"/>
  <c r="P614" i="22"/>
  <c r="V614" i="22" s="1"/>
  <c r="P606" i="22"/>
  <c r="P571" i="22"/>
  <c r="V571" i="22" s="1"/>
  <c r="V575" i="22" s="1"/>
  <c r="V38" i="22" s="1"/>
  <c r="P543" i="22"/>
  <c r="P535" i="22"/>
  <c r="V535" i="22" s="1"/>
  <c r="P734" i="22"/>
  <c r="P722" i="22"/>
  <c r="P714" i="22"/>
  <c r="P701" i="22"/>
  <c r="V701" i="22" s="1"/>
  <c r="P695" i="22"/>
  <c r="V695" i="22" s="1"/>
  <c r="P431" i="22"/>
  <c r="V431" i="22" s="1"/>
  <c r="V447" i="22" s="1"/>
  <c r="V25" i="22" s="1"/>
  <c r="P424" i="22"/>
  <c r="O618" i="22"/>
  <c r="O578" i="22"/>
  <c r="O602" i="22" s="1"/>
  <c r="O39" i="22" s="1"/>
  <c r="L602" i="22"/>
  <c r="L39" i="22" s="1"/>
  <c r="L562" i="22"/>
  <c r="L37" i="22" s="1"/>
  <c r="P760" i="22"/>
  <c r="O760" i="22"/>
  <c r="O769" i="22" s="1"/>
  <c r="O55" i="22" s="1"/>
  <c r="O746" i="22"/>
  <c r="P746" i="22"/>
  <c r="O662" i="22"/>
  <c r="O666" i="22" s="1"/>
  <c r="O46" i="22" s="1"/>
  <c r="P662" i="22"/>
  <c r="O637" i="22"/>
  <c r="P637" i="22"/>
  <c r="O630" i="22"/>
  <c r="P630" i="22"/>
  <c r="O626" i="22"/>
  <c r="P626" i="22"/>
  <c r="O99" i="22"/>
  <c r="O102" i="22" s="1"/>
  <c r="O5" i="22" s="1"/>
  <c r="P99" i="22"/>
  <c r="O95" i="22"/>
  <c r="P95" i="22"/>
  <c r="U535" i="22"/>
  <c r="P89" i="22"/>
  <c r="P4" i="22" s="1"/>
  <c r="P176" i="22"/>
  <c r="P9" i="22" s="1"/>
  <c r="U419" i="22"/>
  <c r="U725" i="22"/>
  <c r="U684" i="22"/>
  <c r="U431" i="22"/>
  <c r="U539" i="22"/>
  <c r="U435" i="22"/>
  <c r="L508" i="22"/>
  <c r="L30" i="22" s="1"/>
  <c r="U693" i="22"/>
  <c r="U566" i="22"/>
  <c r="U606" i="22"/>
  <c r="P768" i="22"/>
  <c r="P769" i="22" s="1"/>
  <c r="P55" i="22" s="1"/>
  <c r="P765" i="22"/>
  <c r="U765" i="22" s="1"/>
  <c r="P707" i="22"/>
  <c r="V707" i="22" s="1"/>
  <c r="U640" i="22"/>
  <c r="O512" i="22"/>
  <c r="O31" i="22"/>
  <c r="O508" i="22"/>
  <c r="O30" i="22" s="1"/>
  <c r="U429" i="22"/>
  <c r="O154" i="22"/>
  <c r="P154" i="22"/>
  <c r="P120" i="22"/>
  <c r="P560" i="22"/>
  <c r="V560" i="22" s="1"/>
  <c r="P556" i="22"/>
  <c r="V556" i="22" s="1"/>
  <c r="P552" i="22"/>
  <c r="P717" i="22"/>
  <c r="P694" i="22"/>
  <c r="P681" i="22"/>
  <c r="V681" i="22" s="1"/>
  <c r="P502" i="22"/>
  <c r="U502" i="22" s="1"/>
  <c r="O745" i="22"/>
  <c r="P745" i="22"/>
  <c r="O671" i="22"/>
  <c r="O690" i="22" s="1"/>
  <c r="O47" i="22" s="1"/>
  <c r="P671" i="22"/>
  <c r="O655" i="22"/>
  <c r="P655" i="22"/>
  <c r="O622" i="22"/>
  <c r="P622" i="22"/>
  <c r="P642" i="22" s="1"/>
  <c r="P44" i="22" s="1"/>
  <c r="P493" i="22"/>
  <c r="V493" i="22" s="1"/>
  <c r="O493" i="22"/>
  <c r="O485" i="22"/>
  <c r="P485" i="22"/>
  <c r="O420" i="22"/>
  <c r="P420" i="22"/>
  <c r="P418" i="22"/>
  <c r="V418" i="22" s="1"/>
  <c r="O418" i="22"/>
  <c r="O397" i="22"/>
  <c r="P397" i="22"/>
  <c r="O387" i="22"/>
  <c r="P387" i="22"/>
  <c r="O384" i="22"/>
  <c r="P384" i="22"/>
  <c r="O379" i="22"/>
  <c r="P379" i="22"/>
  <c r="U376" i="22"/>
  <c r="O376" i="22"/>
  <c r="P355" i="22"/>
  <c r="V355" i="22" s="1"/>
  <c r="O355" i="22"/>
  <c r="O333" i="22"/>
  <c r="P333" i="22"/>
  <c r="O326" i="22"/>
  <c r="P326" i="22"/>
  <c r="O322" i="22"/>
  <c r="P322" i="22"/>
  <c r="O318" i="22"/>
  <c r="P318" i="22"/>
  <c r="O310" i="22"/>
  <c r="P310" i="22"/>
  <c r="O306" i="22"/>
  <c r="P306" i="22"/>
  <c r="O245" i="22"/>
  <c r="P245" i="22"/>
  <c r="O243" i="22"/>
  <c r="P243" i="22"/>
  <c r="O241" i="22"/>
  <c r="P241" i="22"/>
  <c r="O239" i="22"/>
  <c r="P239" i="22"/>
  <c r="O237" i="22"/>
  <c r="P237" i="22"/>
  <c r="U196" i="22"/>
  <c r="O196" i="22"/>
  <c r="P196" i="22"/>
  <c r="V196" i="22" s="1"/>
  <c r="O192" i="22"/>
  <c r="P192" i="22"/>
  <c r="H183" i="22"/>
  <c r="L183" i="22" s="1"/>
  <c r="O161" i="22"/>
  <c r="P161" i="22"/>
  <c r="O159" i="22"/>
  <c r="P159" i="22"/>
  <c r="O157" i="22"/>
  <c r="P157" i="22"/>
  <c r="O118" i="22"/>
  <c r="O131" i="22" s="1"/>
  <c r="O7" i="22" s="1"/>
  <c r="L131" i="22"/>
  <c r="L7" i="22" s="1"/>
  <c r="G470" i="22"/>
  <c r="E470" i="22"/>
  <c r="P400" i="22"/>
  <c r="O400" i="22"/>
  <c r="P357" i="22"/>
  <c r="O357" i="22"/>
  <c r="P345" i="22"/>
  <c r="V345" i="22" s="1"/>
  <c r="O345" i="22"/>
  <c r="P305" i="22"/>
  <c r="V305" i="22" s="1"/>
  <c r="O305" i="22"/>
  <c r="O312" i="22"/>
  <c r="O18" i="22" s="1"/>
  <c r="P212" i="22"/>
  <c r="V212" i="22" s="1"/>
  <c r="O212" i="22"/>
  <c r="O218" i="22" s="1"/>
  <c r="O13" i="22" s="1"/>
  <c r="L102" i="22"/>
  <c r="L5" i="22" s="1"/>
  <c r="P500" i="22"/>
  <c r="V500" i="22" s="1"/>
  <c r="O500" i="22"/>
  <c r="P395" i="22"/>
  <c r="V395" i="22" s="1"/>
  <c r="O395" i="22"/>
  <c r="O410" i="22" s="1"/>
  <c r="O23" i="22" s="1"/>
  <c r="P377" i="22"/>
  <c r="O377" i="22"/>
  <c r="P356" i="22"/>
  <c r="O356" i="22"/>
  <c r="O69" i="22"/>
  <c r="O89" i="22" s="1"/>
  <c r="L89" i="22"/>
  <c r="L4" i="22" s="1"/>
  <c r="P645" i="22"/>
  <c r="O645" i="22"/>
  <c r="O656" i="22" s="1"/>
  <c r="O45" i="22" s="1"/>
  <c r="P499" i="22"/>
  <c r="O499" i="22"/>
  <c r="P489" i="22"/>
  <c r="V489" i="22" s="1"/>
  <c r="O489" i="22"/>
  <c r="P458" i="22"/>
  <c r="O458" i="22"/>
  <c r="P450" i="22"/>
  <c r="V450" i="22" s="1"/>
  <c r="O450" i="22"/>
  <c r="O447" i="22"/>
  <c r="O25" i="22" s="1"/>
  <c r="P414" i="22"/>
  <c r="O414" i="22"/>
  <c r="O425" i="22" s="1"/>
  <c r="O24" i="22" s="1"/>
  <c r="P360" i="22"/>
  <c r="V360" i="22" s="1"/>
  <c r="O360" i="22"/>
  <c r="P358" i="22"/>
  <c r="V358" i="22" s="1"/>
  <c r="O358" i="22"/>
  <c r="O176" i="22"/>
  <c r="O9" i="22" s="1"/>
  <c r="O134" i="22"/>
  <c r="L166" i="22"/>
  <c r="L8" i="22" s="1"/>
  <c r="P650" i="22"/>
  <c r="O650" i="22"/>
  <c r="H525" i="22"/>
  <c r="L525" i="22" s="1"/>
  <c r="P386" i="22"/>
  <c r="O386" i="22"/>
  <c r="P354" i="22"/>
  <c r="O354" i="22"/>
  <c r="P341" i="22"/>
  <c r="V341" i="22" s="1"/>
  <c r="O341" i="22"/>
  <c r="H194" i="22"/>
  <c r="L194" i="22" s="1"/>
  <c r="H187" i="22"/>
  <c r="L187" i="22" s="1"/>
  <c r="O187" i="22" s="1"/>
  <c r="H181" i="22"/>
  <c r="L181" i="22" s="1"/>
  <c r="P327" i="22"/>
  <c r="O327" i="22"/>
  <c r="O329" i="22"/>
  <c r="O19" i="22" s="1"/>
  <c r="O294" i="22"/>
  <c r="O17" i="22" s="1"/>
  <c r="P200" i="22"/>
  <c r="O200" i="22"/>
  <c r="P189" i="22"/>
  <c r="V189" i="22" s="1"/>
  <c r="O189" i="22"/>
  <c r="H524" i="22"/>
  <c r="L524" i="22" s="1"/>
  <c r="P522" i="22"/>
  <c r="O522" i="22"/>
  <c r="P378" i="22"/>
  <c r="O378" i="22"/>
  <c r="H334" i="22"/>
  <c r="L334" i="22" s="1"/>
  <c r="O334" i="22" s="1"/>
  <c r="L294" i="22"/>
  <c r="L17" i="22" s="1"/>
  <c r="P225" i="22"/>
  <c r="V225" i="22" s="1"/>
  <c r="O225" i="22"/>
  <c r="U188" i="22"/>
  <c r="O188" i="22"/>
  <c r="P351" i="22"/>
  <c r="V351" i="22" s="1"/>
  <c r="U377" i="22"/>
  <c r="V377" i="22"/>
  <c r="P697" i="22"/>
  <c r="V697" i="22" s="1"/>
  <c r="P359" i="22"/>
  <c r="V359" i="22" s="1"/>
  <c r="P353" i="22"/>
  <c r="V353" i="22" s="1"/>
  <c r="U353" i="22"/>
  <c r="U210" i="22"/>
  <c r="P210" i="22"/>
  <c r="V210" i="22" s="1"/>
  <c r="U395" i="22"/>
  <c r="U355" i="22"/>
  <c r="U341" i="22"/>
  <c r="P669" i="22"/>
  <c r="H516" i="22"/>
  <c r="L516" i="22" s="1"/>
  <c r="P362" i="22"/>
  <c r="V362" i="22" s="1"/>
  <c r="P317" i="22"/>
  <c r="V317" i="22" s="1"/>
  <c r="P209" i="22"/>
  <c r="V209" i="22" s="1"/>
  <c r="V218" i="22" s="1"/>
  <c r="V13" i="22" s="1"/>
  <c r="L218" i="22"/>
  <c r="L13" i="22" s="1"/>
  <c r="P202" i="22"/>
  <c r="V202" i="22" s="1"/>
  <c r="U202" i="22"/>
  <c r="P180" i="22"/>
  <c r="V180" i="22" s="1"/>
  <c r="U263" i="22"/>
  <c r="U522" i="22"/>
  <c r="U488" i="22"/>
  <c r="P107" i="22"/>
  <c r="U107" i="22" s="1"/>
  <c r="T791" i="22"/>
  <c r="R789" i="22"/>
  <c r="Q10" i="22"/>
  <c r="S7" i="22"/>
  <c r="S10" i="22" s="1"/>
  <c r="S788" i="22"/>
  <c r="P230" i="22"/>
  <c r="V230" i="22" s="1"/>
  <c r="P182" i="22"/>
  <c r="V182" i="22" s="1"/>
  <c r="P382" i="22"/>
  <c r="V382" i="22" s="1"/>
  <c r="P213" i="22"/>
  <c r="V213" i="22" s="1"/>
  <c r="U493" i="22"/>
  <c r="U305" i="22"/>
  <c r="U360" i="22"/>
  <c r="U418" i="22"/>
  <c r="Q788" i="22"/>
  <c r="M791" i="22"/>
  <c r="V486" i="22"/>
  <c r="U486" i="22"/>
  <c r="P417" i="22"/>
  <c r="V417" i="22" s="1"/>
  <c r="P259" i="22"/>
  <c r="V259" i="22" s="1"/>
  <c r="R36" i="22"/>
  <c r="R41" i="22" s="1"/>
  <c r="R790" i="22"/>
  <c r="Q57" i="22"/>
  <c r="S50" i="22"/>
  <c r="P648" i="22"/>
  <c r="L656" i="22"/>
  <c r="L45" i="22" s="1"/>
  <c r="P334" i="22"/>
  <c r="V334" i="22" s="1"/>
  <c r="H332" i="22"/>
  <c r="L332" i="22" s="1"/>
  <c r="O332" i="22" s="1"/>
  <c r="O347" i="22" s="1"/>
  <c r="O20" i="22" s="1"/>
  <c r="P320" i="22"/>
  <c r="V320" i="22" s="1"/>
  <c r="U320" i="22"/>
  <c r="H260" i="22"/>
  <c r="L260" i="22" s="1"/>
  <c r="O260" i="22" s="1"/>
  <c r="O281" i="22" s="1"/>
  <c r="O16" i="22" s="1"/>
  <c r="H184" i="22"/>
  <c r="L184" i="22" s="1"/>
  <c r="O184" i="22" s="1"/>
  <c r="U358" i="22"/>
  <c r="R791" i="22"/>
  <c r="Q41" i="22"/>
  <c r="S791" i="22"/>
  <c r="S41" i="22"/>
  <c r="P676" i="22"/>
  <c r="V676" i="22" s="1"/>
  <c r="U759" i="22"/>
  <c r="P523" i="22"/>
  <c r="U523" i="22"/>
  <c r="L465" i="22"/>
  <c r="L26" i="22" s="1"/>
  <c r="M789" i="22"/>
  <c r="H491" i="22"/>
  <c r="L491" i="22" s="1"/>
  <c r="H352" i="22"/>
  <c r="L352" i="22" s="1"/>
  <c r="O352" i="22" s="1"/>
  <c r="O371" i="22" s="1"/>
  <c r="O21" i="22" s="1"/>
  <c r="H251" i="22"/>
  <c r="L251" i="22" s="1"/>
  <c r="O251" i="22" s="1"/>
  <c r="H224" i="22"/>
  <c r="L224" i="22" s="1"/>
  <c r="H106" i="22"/>
  <c r="L106" i="22" s="1"/>
  <c r="V327" i="22"/>
  <c r="U327" i="22"/>
  <c r="M10" i="22"/>
  <c r="R50" i="22"/>
  <c r="Q50" i="22"/>
  <c r="T33" i="22"/>
  <c r="T10" i="22"/>
  <c r="R33" i="22"/>
  <c r="T41" i="22"/>
  <c r="T50" i="22"/>
  <c r="Q33" i="22"/>
  <c r="P501" i="22"/>
  <c r="V501" i="22" s="1"/>
  <c r="U501" i="22"/>
  <c r="P482" i="22"/>
  <c r="V482" i="22" s="1"/>
  <c r="P218" i="22"/>
  <c r="P13" i="22" s="1"/>
  <c r="U489" i="22"/>
  <c r="S790" i="22"/>
  <c r="P315" i="22"/>
  <c r="L312" i="22"/>
  <c r="L18" i="22" s="1"/>
  <c r="P304" i="22"/>
  <c r="H190" i="22"/>
  <c r="L190" i="22" s="1"/>
  <c r="O190" i="22" s="1"/>
  <c r="H185" i="22"/>
  <c r="L185" i="22" s="1"/>
  <c r="O185" i="22" s="1"/>
  <c r="U209" i="22"/>
  <c r="D796" i="22"/>
  <c r="U760" i="22"/>
  <c r="U452" i="22"/>
  <c r="T788" i="22"/>
  <c r="M47" i="22"/>
  <c r="M50" i="22" s="1"/>
  <c r="U500" i="22"/>
  <c r="M790" i="22"/>
  <c r="M54" i="22"/>
  <c r="M57" i="22" s="1"/>
  <c r="M792" i="22"/>
  <c r="R10" i="22"/>
  <c r="T54" i="22"/>
  <c r="T57" i="22" s="1"/>
  <c r="T792" i="22"/>
  <c r="T789" i="22"/>
  <c r="R57" i="22"/>
  <c r="V4" i="22"/>
  <c r="U498" i="22"/>
  <c r="V458" i="22"/>
  <c r="U458" i="22"/>
  <c r="V413" i="22"/>
  <c r="P396" i="22"/>
  <c r="V396" i="22" s="1"/>
  <c r="S54" i="22"/>
  <c r="S57" i="22" s="1"/>
  <c r="S792" i="22"/>
  <c r="S32" i="22"/>
  <c r="S33" i="22" s="1"/>
  <c r="S789" i="22"/>
  <c r="V342" i="22"/>
  <c r="U518" i="22"/>
  <c r="L503" i="22"/>
  <c r="L29" i="22" s="1"/>
  <c r="P497" i="22"/>
  <c r="U497" i="22" s="1"/>
  <c r="U225" i="22"/>
  <c r="R788" i="22"/>
  <c r="M788" i="22"/>
  <c r="M794" i="22" s="1"/>
  <c r="M41" i="22"/>
  <c r="U480" i="22"/>
  <c r="U479" i="22"/>
  <c r="U342" i="22"/>
  <c r="U212" i="22"/>
  <c r="Q792" i="22"/>
  <c r="T790" i="22"/>
  <c r="Q791" i="22"/>
  <c r="M32" i="22"/>
  <c r="M33" i="22" s="1"/>
  <c r="Q790" i="22"/>
  <c r="Q789" i="22"/>
  <c r="V502" i="22"/>
  <c r="V464" i="22"/>
  <c r="U464" i="22"/>
  <c r="L703" i="22"/>
  <c r="L48" i="22" s="1"/>
  <c r="L425" i="22"/>
  <c r="L24" i="22" s="1"/>
  <c r="U413" i="22"/>
  <c r="P381" i="22"/>
  <c r="V381" i="22" s="1"/>
  <c r="L391" i="22"/>
  <c r="L22" i="22" s="1"/>
  <c r="P374" i="22"/>
  <c r="L769" i="22"/>
  <c r="L55" i="22" s="1"/>
  <c r="L371" i="22"/>
  <c r="L21" i="22" s="1"/>
  <c r="P350" i="22"/>
  <c r="H279" i="22"/>
  <c r="L279" i="22" s="1"/>
  <c r="O279" i="22" s="1"/>
  <c r="L690" i="22"/>
  <c r="L47" i="22" s="1"/>
  <c r="E472" i="22"/>
  <c r="G472" i="22"/>
  <c r="L410" i="22"/>
  <c r="L23" i="22" s="1"/>
  <c r="P394" i="22"/>
  <c r="H515" i="22"/>
  <c r="L515" i="22" s="1"/>
  <c r="O515" i="22" s="1"/>
  <c r="H487" i="22"/>
  <c r="L487" i="22" s="1"/>
  <c r="O487" i="22" s="1"/>
  <c r="H375" i="22"/>
  <c r="L375" i="22" s="1"/>
  <c r="O375" i="22" s="1"/>
  <c r="O391" i="22" s="1"/>
  <c r="O22" i="22" s="1"/>
  <c r="H316" i="22"/>
  <c r="L316" i="22" s="1"/>
  <c r="O316" i="22" s="1"/>
  <c r="P179" i="22"/>
  <c r="H221" i="22"/>
  <c r="L221" i="22" s="1"/>
  <c r="O221" i="22" s="1"/>
  <c r="AB794" i="24"/>
  <c r="X791" i="24"/>
  <c r="V623" i="22" l="1"/>
  <c r="U623" i="22"/>
  <c r="O40" i="22"/>
  <c r="O529" i="22"/>
  <c r="P516" i="22"/>
  <c r="U516" i="22" s="1"/>
  <c r="O516" i="22"/>
  <c r="V400" i="22"/>
  <c r="U400" i="22"/>
  <c r="V306" i="22"/>
  <c r="U306" i="22"/>
  <c r="D797" i="22"/>
  <c r="R794" i="22"/>
  <c r="U423" i="22"/>
  <c r="P106" i="22"/>
  <c r="O106" i="22"/>
  <c r="O115" i="22" s="1"/>
  <c r="O6" i="22" s="1"/>
  <c r="P491" i="22"/>
  <c r="U491" i="22" s="1"/>
  <c r="O491" i="22"/>
  <c r="O494" i="22" s="1"/>
  <c r="O28" i="22" s="1"/>
  <c r="U450" i="22"/>
  <c r="U698" i="22"/>
  <c r="P187" i="22"/>
  <c r="O194" i="22"/>
  <c r="P194" i="22"/>
  <c r="V354" i="22"/>
  <c r="U354" i="22"/>
  <c r="O166" i="22"/>
  <c r="O8" i="22" s="1"/>
  <c r="V414" i="22"/>
  <c r="U414" i="22"/>
  <c r="U425" i="22" s="1"/>
  <c r="U24" i="22" s="1"/>
  <c r="V645" i="22"/>
  <c r="U645" i="22"/>
  <c r="V356" i="22"/>
  <c r="U356" i="22"/>
  <c r="V157" i="22"/>
  <c r="U157" i="22"/>
  <c r="V161" i="22"/>
  <c r="U161" i="22"/>
  <c r="V379" i="22"/>
  <c r="U379" i="22"/>
  <c r="U387" i="22"/>
  <c r="V387" i="22"/>
  <c r="V694" i="22"/>
  <c r="V703" i="22" s="1"/>
  <c r="V48" i="22" s="1"/>
  <c r="U694" i="22"/>
  <c r="U447" i="22"/>
  <c r="U25" i="22" s="1"/>
  <c r="V95" i="22"/>
  <c r="U95" i="22"/>
  <c r="U102" i="22" s="1"/>
  <c r="U5" i="22" s="1"/>
  <c r="P102" i="22"/>
  <c r="P5" i="22" s="1"/>
  <c r="V626" i="22"/>
  <c r="U626" i="22"/>
  <c r="V637" i="22"/>
  <c r="U637" i="22"/>
  <c r="V722" i="22"/>
  <c r="U722" i="22"/>
  <c r="P508" i="22"/>
  <c r="P30" i="22" s="1"/>
  <c r="U506" i="22"/>
  <c r="U508" i="22" s="1"/>
  <c r="U30" i="22" s="1"/>
  <c r="V506" i="22"/>
  <c r="V508" i="22" s="1"/>
  <c r="V30" i="22" s="1"/>
  <c r="P447" i="22"/>
  <c r="P25" i="22" s="1"/>
  <c r="L36" i="22"/>
  <c r="L41" i="22" s="1"/>
  <c r="L790" i="22"/>
  <c r="V687" i="22"/>
  <c r="U687" i="22"/>
  <c r="V758" i="22"/>
  <c r="V769" i="22" s="1"/>
  <c r="V55" i="22" s="1"/>
  <c r="U758" i="22"/>
  <c r="P781" i="22"/>
  <c r="O781" i="22"/>
  <c r="U695" i="22"/>
  <c r="U546" i="22"/>
  <c r="V628" i="22"/>
  <c r="U628" i="22"/>
  <c r="U642" i="22" s="1"/>
  <c r="U44" i="22" s="1"/>
  <c r="U230" i="22"/>
  <c r="O525" i="22"/>
  <c r="P525" i="22"/>
  <c r="U525" i="22" s="1"/>
  <c r="V192" i="22"/>
  <c r="U192" i="22"/>
  <c r="V239" i="22"/>
  <c r="U239" i="22"/>
  <c r="V243" i="22"/>
  <c r="U243" i="22"/>
  <c r="U318" i="22"/>
  <c r="V318" i="22"/>
  <c r="V326" i="22"/>
  <c r="U326" i="22"/>
  <c r="U397" i="22"/>
  <c r="V397" i="22"/>
  <c r="V420" i="22"/>
  <c r="U420" i="22"/>
  <c r="V655" i="22"/>
  <c r="U655" i="22"/>
  <c r="V745" i="22"/>
  <c r="U745" i="22"/>
  <c r="V424" i="22"/>
  <c r="U424" i="22"/>
  <c r="V714" i="22"/>
  <c r="P740" i="22"/>
  <c r="P53" i="22" s="1"/>
  <c r="U543" i="22"/>
  <c r="V543" i="22"/>
  <c r="V473" i="22"/>
  <c r="U473" i="22"/>
  <c r="V483" i="22"/>
  <c r="U483" i="22"/>
  <c r="V647" i="22"/>
  <c r="U647" i="22"/>
  <c r="V660" i="22"/>
  <c r="P666" i="22"/>
  <c r="P46" i="22" s="1"/>
  <c r="U660" i="22"/>
  <c r="V679" i="22"/>
  <c r="U679" i="22"/>
  <c r="V735" i="22"/>
  <c r="U735" i="22"/>
  <c r="U541" i="22"/>
  <c r="V541" i="22"/>
  <c r="U768" i="22"/>
  <c r="U769" i="22" s="1"/>
  <c r="U55" i="22" s="1"/>
  <c r="O642" i="22"/>
  <c r="O44" i="22" s="1"/>
  <c r="P465" i="22"/>
  <c r="P26" i="22" s="1"/>
  <c r="U456" i="22"/>
  <c r="U465" i="22" s="1"/>
  <c r="U26" i="22" s="1"/>
  <c r="U482" i="22"/>
  <c r="Q59" i="22"/>
  <c r="Q63" i="22" s="1"/>
  <c r="Q66" i="22" s="1"/>
  <c r="P224" i="22"/>
  <c r="V224" i="22" s="1"/>
  <c r="O224" i="22"/>
  <c r="O234" i="22" s="1"/>
  <c r="O14" i="22" s="1"/>
  <c r="U259" i="22"/>
  <c r="U213" i="22"/>
  <c r="P703" i="22"/>
  <c r="U345" i="22"/>
  <c r="U362" i="22"/>
  <c r="U351" i="22"/>
  <c r="O524" i="22"/>
  <c r="P524" i="22"/>
  <c r="U524" i="22" s="1"/>
  <c r="V200" i="22"/>
  <c r="U200" i="22"/>
  <c r="V650" i="22"/>
  <c r="U650" i="22"/>
  <c r="O503" i="22"/>
  <c r="O29" i="22" s="1"/>
  <c r="U357" i="22"/>
  <c r="V357" i="22"/>
  <c r="H470" i="22"/>
  <c r="L470" i="22" s="1"/>
  <c r="V237" i="22"/>
  <c r="U237" i="22"/>
  <c r="V241" i="22"/>
  <c r="U241" i="22"/>
  <c r="V245" i="22"/>
  <c r="U245" i="22"/>
  <c r="V310" i="22"/>
  <c r="U310" i="22"/>
  <c r="V322" i="22"/>
  <c r="U322" i="22"/>
  <c r="V333" i="22"/>
  <c r="U333" i="22"/>
  <c r="V485" i="22"/>
  <c r="U485" i="22"/>
  <c r="V622" i="22"/>
  <c r="U622" i="22"/>
  <c r="V671" i="22"/>
  <c r="U671" i="22"/>
  <c r="V717" i="22"/>
  <c r="U717" i="22"/>
  <c r="V120" i="22"/>
  <c r="V131" i="22" s="1"/>
  <c r="V7" i="22" s="1"/>
  <c r="P131" i="22"/>
  <c r="P7" i="22" s="1"/>
  <c r="U120" i="22"/>
  <c r="U131" i="22" s="1"/>
  <c r="U7" i="22" s="1"/>
  <c r="U746" i="22"/>
  <c r="V746" i="22"/>
  <c r="V753" i="22" s="1"/>
  <c r="V54" i="22" s="1"/>
  <c r="V734" i="22"/>
  <c r="U734" i="22"/>
  <c r="V606" i="22"/>
  <c r="V618" i="22" s="1"/>
  <c r="V40" i="22" s="1"/>
  <c r="P618" i="22"/>
  <c r="P40" i="22" s="1"/>
  <c r="U614" i="22"/>
  <c r="U560" i="22"/>
  <c r="U556" i="22"/>
  <c r="V624" i="22"/>
  <c r="U624" i="22"/>
  <c r="U653" i="22"/>
  <c r="V653" i="22"/>
  <c r="O36" i="22"/>
  <c r="O790" i="22"/>
  <c r="V715" i="22"/>
  <c r="U715" i="22"/>
  <c r="U533" i="22"/>
  <c r="U548" i="22" s="1"/>
  <c r="P548" i="22"/>
  <c r="V533" i="22"/>
  <c r="U553" i="22"/>
  <c r="V553" i="22"/>
  <c r="U592" i="22"/>
  <c r="U584" i="22"/>
  <c r="U618" i="22"/>
  <c r="U40" i="22" s="1"/>
  <c r="P708" i="22"/>
  <c r="P49" i="22" s="1"/>
  <c r="V706" i="22"/>
  <c r="V708" i="22" s="1"/>
  <c r="V49" i="22" s="1"/>
  <c r="U189" i="22"/>
  <c r="U334" i="22"/>
  <c r="U180" i="22"/>
  <c r="U359" i="22"/>
  <c r="V378" i="22"/>
  <c r="U378" i="22"/>
  <c r="P181" i="22"/>
  <c r="O181" i="22"/>
  <c r="V386" i="22"/>
  <c r="U386" i="22"/>
  <c r="O465" i="22"/>
  <c r="O26" i="22" s="1"/>
  <c r="V499" i="22"/>
  <c r="U499" i="22"/>
  <c r="O4" i="22"/>
  <c r="O10" i="22" s="1"/>
  <c r="O788" i="22"/>
  <c r="V159" i="22"/>
  <c r="U159" i="22"/>
  <c r="P183" i="22"/>
  <c r="O183" i="22"/>
  <c r="O254" i="22"/>
  <c r="O15" i="22" s="1"/>
  <c r="U384" i="22"/>
  <c r="V384" i="22"/>
  <c r="V552" i="22"/>
  <c r="V562" i="22" s="1"/>
  <c r="V37" i="22" s="1"/>
  <c r="P562" i="22"/>
  <c r="P37" i="22" s="1"/>
  <c r="U552" i="22"/>
  <c r="V154" i="22"/>
  <c r="U154" i="22"/>
  <c r="U166" i="22" s="1"/>
  <c r="U8" i="22" s="1"/>
  <c r="P166" i="22"/>
  <c r="P8" i="22" s="1"/>
  <c r="U714" i="22"/>
  <c r="U681" i="22"/>
  <c r="V99" i="22"/>
  <c r="U99" i="22"/>
  <c r="V630" i="22"/>
  <c r="U630" i="22"/>
  <c r="V662" i="22"/>
  <c r="U662" i="22"/>
  <c r="U707" i="22"/>
  <c r="U708" i="22" s="1"/>
  <c r="U49" i="22" s="1"/>
  <c r="P575" i="22"/>
  <c r="P38" i="22" s="1"/>
  <c r="V675" i="22"/>
  <c r="U675" i="22"/>
  <c r="V747" i="22"/>
  <c r="U747" i="22"/>
  <c r="V723" i="22"/>
  <c r="U723" i="22"/>
  <c r="P602" i="22"/>
  <c r="P39" i="22" s="1"/>
  <c r="V580" i="22"/>
  <c r="V602" i="22" s="1"/>
  <c r="V39" i="22" s="1"/>
  <c r="V422" i="22"/>
  <c r="U422" i="22"/>
  <c r="U600" i="22"/>
  <c r="U602" i="22" s="1"/>
  <c r="U39" i="22" s="1"/>
  <c r="U701" i="22"/>
  <c r="O49" i="22"/>
  <c r="O791" i="22"/>
  <c r="U772" i="22"/>
  <c r="U775" i="22" s="1"/>
  <c r="U56" i="22" s="1"/>
  <c r="S59" i="22"/>
  <c r="S63" i="22" s="1"/>
  <c r="S66" i="22" s="1"/>
  <c r="P184" i="22"/>
  <c r="V184" i="22" s="1"/>
  <c r="P656" i="22"/>
  <c r="P45" i="22" s="1"/>
  <c r="V648" i="22"/>
  <c r="U648" i="22"/>
  <c r="L50" i="22"/>
  <c r="V465" i="22"/>
  <c r="V26" i="22" s="1"/>
  <c r="P425" i="22"/>
  <c r="P24" i="22" s="1"/>
  <c r="U317" i="22"/>
  <c r="V425" i="22"/>
  <c r="V24" i="22" s="1"/>
  <c r="L791" i="22"/>
  <c r="P115" i="22"/>
  <c r="P48" i="22"/>
  <c r="L254" i="22"/>
  <c r="L15" i="22" s="1"/>
  <c r="P251" i="22"/>
  <c r="V669" i="22"/>
  <c r="P690" i="22"/>
  <c r="P47" i="22" s="1"/>
  <c r="U669" i="22"/>
  <c r="P332" i="22"/>
  <c r="U332" i="22" s="1"/>
  <c r="U347" i="22" s="1"/>
  <c r="U20" i="22" s="1"/>
  <c r="L347" i="22"/>
  <c r="L20" i="22" s="1"/>
  <c r="L115" i="22"/>
  <c r="L6" i="22" s="1"/>
  <c r="L10" i="22" s="1"/>
  <c r="P260" i="22"/>
  <c r="V260" i="22" s="1"/>
  <c r="U676" i="22"/>
  <c r="U382" i="22"/>
  <c r="L281" i="22"/>
  <c r="L16" i="22" s="1"/>
  <c r="L494" i="22"/>
  <c r="L28" i="22" s="1"/>
  <c r="U381" i="22"/>
  <c r="Q794" i="22"/>
  <c r="Q795" i="22" s="1"/>
  <c r="S794" i="22"/>
  <c r="U396" i="22"/>
  <c r="P352" i="22"/>
  <c r="V352" i="22" s="1"/>
  <c r="U417" i="22"/>
  <c r="U697" i="22"/>
  <c r="U182" i="22"/>
  <c r="P279" i="22"/>
  <c r="U218" i="22"/>
  <c r="U13" i="22" s="1"/>
  <c r="V315" i="22"/>
  <c r="L234" i="22"/>
  <c r="L14" i="22" s="1"/>
  <c r="P221" i="22"/>
  <c r="U221" i="22" s="1"/>
  <c r="P316" i="22"/>
  <c r="V316" i="22" s="1"/>
  <c r="L529" i="22"/>
  <c r="P515" i="22"/>
  <c r="H472" i="22"/>
  <c r="L472" i="22" s="1"/>
  <c r="O472" i="22" s="1"/>
  <c r="V350" i="22"/>
  <c r="U350" i="22"/>
  <c r="P371" i="22"/>
  <c r="P21" i="22" s="1"/>
  <c r="V374" i="22"/>
  <c r="U374" i="22"/>
  <c r="P487" i="22"/>
  <c r="P494" i="22" s="1"/>
  <c r="P28" i="22" s="1"/>
  <c r="P190" i="22"/>
  <c r="V190" i="22" s="1"/>
  <c r="T794" i="22"/>
  <c r="V304" i="22"/>
  <c r="V312" i="22" s="1"/>
  <c r="V18" i="22" s="1"/>
  <c r="U304" i="22"/>
  <c r="P312" i="22"/>
  <c r="P18" i="22" s="1"/>
  <c r="U224" i="22"/>
  <c r="V179" i="22"/>
  <c r="U179" i="22"/>
  <c r="V394" i="22"/>
  <c r="P410" i="22"/>
  <c r="P23" i="22" s="1"/>
  <c r="U394" i="22"/>
  <c r="U503" i="22"/>
  <c r="U29" i="22" s="1"/>
  <c r="L205" i="22"/>
  <c r="L12" i="22" s="1"/>
  <c r="P375" i="22"/>
  <c r="V375" i="22" s="1"/>
  <c r="V497" i="22"/>
  <c r="V503" i="22" s="1"/>
  <c r="P503" i="22"/>
  <c r="P29" i="22" s="1"/>
  <c r="D798" i="22"/>
  <c r="R59" i="22"/>
  <c r="R63" i="22" s="1"/>
  <c r="R66" i="22" s="1"/>
  <c r="U315" i="22"/>
  <c r="P185" i="22"/>
  <c r="V185" i="22" s="1"/>
  <c r="U185" i="22"/>
  <c r="L329" i="22"/>
  <c r="L19" i="22" s="1"/>
  <c r="T59" i="22"/>
  <c r="T63" i="22" s="1"/>
  <c r="T66" i="22" s="1"/>
  <c r="M59" i="22"/>
  <c r="M63" i="22" s="1"/>
  <c r="M66" i="22" s="1"/>
  <c r="M795" i="22" s="1"/>
  <c r="O41" i="22" l="1"/>
  <c r="U234" i="22"/>
  <c r="U14" i="22" s="1"/>
  <c r="O32" i="22"/>
  <c r="O789" i="22"/>
  <c r="V410" i="22"/>
  <c r="V23" i="22" s="1"/>
  <c r="V183" i="22"/>
  <c r="U183" i="22"/>
  <c r="V181" i="22"/>
  <c r="V205" i="22" s="1"/>
  <c r="V12" i="22" s="1"/>
  <c r="U181" i="22"/>
  <c r="U36" i="22"/>
  <c r="V254" i="22"/>
  <c r="V15" i="22" s="1"/>
  <c r="V187" i="22"/>
  <c r="U187" i="22"/>
  <c r="U788" i="22"/>
  <c r="P529" i="22"/>
  <c r="P32" i="22" s="1"/>
  <c r="V166" i="22"/>
  <c r="V8" i="22" s="1"/>
  <c r="O470" i="22"/>
  <c r="O476" i="22" s="1"/>
  <c r="O27" i="22" s="1"/>
  <c r="P470" i="22"/>
  <c r="V666" i="22"/>
  <c r="V46" i="22" s="1"/>
  <c r="V494" i="22"/>
  <c r="V28" i="22" s="1"/>
  <c r="U781" i="22"/>
  <c r="V781" i="22"/>
  <c r="V102" i="22"/>
  <c r="R795" i="22"/>
  <c r="U375" i="22"/>
  <c r="U312" i="22"/>
  <c r="U18" i="22" s="1"/>
  <c r="U656" i="22"/>
  <c r="U45" i="22" s="1"/>
  <c r="S795" i="22"/>
  <c r="U740" i="22"/>
  <c r="U53" i="22" s="1"/>
  <c r="U562" i="22"/>
  <c r="U37" i="22" s="1"/>
  <c r="V548" i="22"/>
  <c r="V642" i="22"/>
  <c r="V44" i="22" s="1"/>
  <c r="V194" i="22"/>
  <c r="U194" i="22"/>
  <c r="V106" i="22"/>
  <c r="V115" i="22" s="1"/>
  <c r="V6" i="22" s="1"/>
  <c r="U106" i="22"/>
  <c r="U115" i="22" s="1"/>
  <c r="U6" i="22" s="1"/>
  <c r="U10" i="22" s="1"/>
  <c r="U410" i="22"/>
  <c r="U23" i="22" s="1"/>
  <c r="U703" i="22"/>
  <c r="U48" i="22" s="1"/>
  <c r="V690" i="22"/>
  <c r="V47" i="22" s="1"/>
  <c r="V656" i="22"/>
  <c r="V45" i="22" s="1"/>
  <c r="O205" i="22"/>
  <c r="O12" i="22" s="1"/>
  <c r="O33" i="22" s="1"/>
  <c r="P36" i="22"/>
  <c r="P41" i="22" s="1"/>
  <c r="P790" i="22"/>
  <c r="O50" i="22"/>
  <c r="U666" i="22"/>
  <c r="U46" i="22" s="1"/>
  <c r="V740" i="22"/>
  <c r="V53" i="22" s="1"/>
  <c r="V57" i="22" s="1"/>
  <c r="T795" i="22"/>
  <c r="P6" i="22"/>
  <c r="P10" i="22" s="1"/>
  <c r="P788" i="22"/>
  <c r="V332" i="22"/>
  <c r="V347" i="22" s="1"/>
  <c r="V20" i="22" s="1"/>
  <c r="P347" i="22"/>
  <c r="P20" i="22" s="1"/>
  <c r="U251" i="22"/>
  <c r="U254" i="22" s="1"/>
  <c r="U15" i="22" s="1"/>
  <c r="P254" i="22"/>
  <c r="P15" i="22" s="1"/>
  <c r="L788" i="22"/>
  <c r="V371" i="22"/>
  <c r="V21" i="22" s="1"/>
  <c r="U690" i="22"/>
  <c r="U47" i="22" s="1"/>
  <c r="U352" i="22"/>
  <c r="U371" i="22" s="1"/>
  <c r="U21" i="22" s="1"/>
  <c r="U260" i="22"/>
  <c r="P50" i="22"/>
  <c r="U184" i="22"/>
  <c r="P791" i="22"/>
  <c r="P329" i="22"/>
  <c r="P19" i="22" s="1"/>
  <c r="U391" i="22"/>
  <c r="U22" i="22" s="1"/>
  <c r="L32" i="22"/>
  <c r="V329" i="22"/>
  <c r="V19" i="22" s="1"/>
  <c r="U487" i="22"/>
  <c r="U494" i="22" s="1"/>
  <c r="U28" i="22" s="1"/>
  <c r="P391" i="22"/>
  <c r="P22" i="22" s="1"/>
  <c r="U515" i="22"/>
  <c r="U529" i="22" s="1"/>
  <c r="V221" i="22"/>
  <c r="V234" i="22" s="1"/>
  <c r="V14" i="22" s="1"/>
  <c r="P234" i="22"/>
  <c r="P14" i="22" s="1"/>
  <c r="V279" i="22"/>
  <c r="V281" i="22" s="1"/>
  <c r="V16" i="22" s="1"/>
  <c r="P281" i="22"/>
  <c r="P16" i="22" s="1"/>
  <c r="V29" i="22"/>
  <c r="P205" i="22"/>
  <c r="P12" i="22" s="1"/>
  <c r="U190" i="22"/>
  <c r="V391" i="22"/>
  <c r="V22" i="22" s="1"/>
  <c r="P472" i="22"/>
  <c r="U472" i="22"/>
  <c r="L476" i="22"/>
  <c r="L789" i="22" s="1"/>
  <c r="U316" i="22"/>
  <c r="U329" i="22" s="1"/>
  <c r="U19" i="22" s="1"/>
  <c r="U279" i="22"/>
  <c r="U281" i="22" s="1"/>
  <c r="U16" i="22" s="1"/>
  <c r="V50" i="22" l="1"/>
  <c r="V791" i="22"/>
  <c r="U50" i="22"/>
  <c r="V36" i="22"/>
  <c r="V41" i="22" s="1"/>
  <c r="V790" i="22"/>
  <c r="V5" i="22"/>
  <c r="V10" i="22" s="1"/>
  <c r="V788" i="22"/>
  <c r="U790" i="22"/>
  <c r="V470" i="22"/>
  <c r="U470" i="22"/>
  <c r="U476" i="22" s="1"/>
  <c r="U41" i="22"/>
  <c r="U205" i="22"/>
  <c r="U12" i="22" s="1"/>
  <c r="U791" i="22"/>
  <c r="L27" i="22"/>
  <c r="L33" i="22" s="1"/>
  <c r="U32" i="22"/>
  <c r="V472" i="22"/>
  <c r="V476" i="22" s="1"/>
  <c r="P476" i="22"/>
  <c r="U27" i="22" l="1"/>
  <c r="U789" i="22"/>
  <c r="U33" i="22"/>
  <c r="N744" i="22"/>
  <c r="N753" i="22" s="1"/>
  <c r="P27" i="22"/>
  <c r="P33" i="22" s="1"/>
  <c r="P789" i="22"/>
  <c r="V27" i="22"/>
  <c r="V33" i="22" s="1"/>
  <c r="V59" i="22" s="1"/>
  <c r="V789" i="22"/>
  <c r="P744" i="22"/>
  <c r="P753" i="22" s="1"/>
  <c r="P54" i="22" s="1"/>
  <c r="P57" i="22" s="1"/>
  <c r="L753" i="22"/>
  <c r="L54" i="22" s="1"/>
  <c r="L57" i="22" s="1"/>
  <c r="L59" i="22" s="1"/>
  <c r="K779" i="22" s="1"/>
  <c r="O744" i="22" l="1"/>
  <c r="O753" i="22" s="1"/>
  <c r="O54" i="22" s="1"/>
  <c r="O57" i="22" s="1"/>
  <c r="O59" i="22" s="1"/>
  <c r="N54" i="22"/>
  <c r="N57" i="22" s="1"/>
  <c r="N59" i="22" s="1"/>
  <c r="K778" i="22"/>
  <c r="L778" i="22" s="1"/>
  <c r="O778" i="22" s="1"/>
  <c r="K780" i="22"/>
  <c r="L780" i="22" s="1"/>
  <c r="K784" i="22"/>
  <c r="L784" i="22" s="1"/>
  <c r="O784" i="22" s="1"/>
  <c r="O785" i="22" s="1"/>
  <c r="L779" i="22"/>
  <c r="P59" i="22"/>
  <c r="U744" i="22"/>
  <c r="U753" i="22" s="1"/>
  <c r="U54" i="22" s="1"/>
  <c r="U57" i="22" s="1"/>
  <c r="U59" i="22" s="1"/>
  <c r="N780" i="22" l="1"/>
  <c r="O780" i="22" s="1"/>
  <c r="N779" i="22"/>
  <c r="O779" i="22" s="1"/>
  <c r="O64" i="22"/>
  <c r="O793" i="22"/>
  <c r="P780" i="22"/>
  <c r="U780" i="22" s="1"/>
  <c r="P779" i="22"/>
  <c r="U779" i="22" s="1"/>
  <c r="L785" i="22"/>
  <c r="P784" i="22"/>
  <c r="P785" i="22" s="1"/>
  <c r="P778" i="22"/>
  <c r="U778" i="22" s="1"/>
  <c r="L782" i="22"/>
  <c r="O782" i="22" l="1"/>
  <c r="O61" i="22" s="1"/>
  <c r="O63" i="22" s="1"/>
  <c r="O66" i="22" s="1"/>
  <c r="N782" i="22"/>
  <c r="U784" i="22"/>
  <c r="U785" i="22" s="1"/>
  <c r="U793" i="22" s="1"/>
  <c r="V778" i="22"/>
  <c r="P782" i="22"/>
  <c r="L61" i="22"/>
  <c r="L63" i="22" s="1"/>
  <c r="L792" i="22"/>
  <c r="U782" i="22"/>
  <c r="L793" i="22"/>
  <c r="L64" i="22"/>
  <c r="P793" i="22"/>
  <c r="P64" i="22"/>
  <c r="O792" i="22" l="1"/>
  <c r="O794" i="22" s="1"/>
  <c r="N61" i="22"/>
  <c r="N63" i="22" s="1"/>
  <c r="N66" i="22" s="1"/>
  <c r="N792" i="22"/>
  <c r="N794" i="22" s="1"/>
  <c r="O795" i="22"/>
  <c r="U64" i="22"/>
  <c r="U61" i="22"/>
  <c r="U63" i="22" s="1"/>
  <c r="U792" i="22"/>
  <c r="U794" i="22" s="1"/>
  <c r="L794" i="22"/>
  <c r="P61" i="22"/>
  <c r="P63" i="22" s="1"/>
  <c r="P66" i="22" s="1"/>
  <c r="P792" i="22"/>
  <c r="P794" i="22" s="1"/>
  <c r="V784" i="22"/>
  <c r="V785" i="22" s="1"/>
  <c r="V779" i="22"/>
  <c r="V782" i="22" s="1"/>
  <c r="L66" i="22"/>
  <c r="U66" i="22" l="1"/>
  <c r="U795" i="22" s="1"/>
  <c r="N795" i="22"/>
  <c r="P795" i="22"/>
  <c r="V61" i="22"/>
  <c r="V63" i="22" s="1"/>
  <c r="V792" i="22"/>
  <c r="V64" i="22"/>
  <c r="V793" i="22"/>
  <c r="L795" i="22"/>
  <c r="K740" i="22"/>
  <c r="V794" i="22" l="1"/>
  <c r="V796" i="22" s="1"/>
  <c r="V798" i="22" s="1"/>
  <c r="V66" i="22"/>
  <c r="V795" i="22" l="1"/>
</calcChain>
</file>

<file path=xl/comments1.xml><?xml version="1.0" encoding="utf-8"?>
<comments xmlns="http://schemas.openxmlformats.org/spreadsheetml/2006/main">
  <authors>
    <author>Hille1</author>
    <author>Lev</author>
    <author>Judith Leddy-Ratten</author>
  </authors>
  <commentList>
    <comment ref="M2" authorId="0" shapeId="0">
      <text>
        <r>
          <rPr>
            <sz val="8"/>
            <color indexed="81"/>
            <rFont val="Tahoma"/>
            <family val="2"/>
          </rPr>
          <t>fill in</t>
        </r>
      </text>
    </comment>
    <comment ref="N2" authorId="0" shapeId="0">
      <text>
        <r>
          <rPr>
            <sz val="8"/>
            <color indexed="81"/>
            <rFont val="Tahoma"/>
            <family val="2"/>
          </rPr>
          <t>Meerkosten, geen frictiekosten</t>
        </r>
      </text>
    </comment>
    <comment ref="U2" authorId="0" shapeId="0">
      <text>
        <r>
          <rPr>
            <sz val="8"/>
            <color indexed="81"/>
            <rFont val="Tahoma"/>
            <family val="2"/>
          </rPr>
          <t>control countries</t>
        </r>
      </text>
    </comment>
    <comment ref="B92" authorId="1" shapeId="0">
      <text>
        <r>
          <rPr>
            <sz val="9"/>
            <color indexed="81"/>
            <rFont val="Tahoma"/>
            <family val="2"/>
          </rPr>
          <t xml:space="preserve">Zie artikel 2.9 Financieel &amp; Productioneel Protocol FPI april 2020
</t>
        </r>
      </text>
    </comment>
    <comment ref="B105" authorId="0" shapeId="0">
      <text>
        <r>
          <rPr>
            <sz val="8"/>
            <color indexed="81"/>
            <rFont val="Tahoma"/>
            <family val="2"/>
          </rPr>
          <t xml:space="preserve">Zie artikel 2.27
Financieel &amp; Productioneel Protocol FPI april 2020
</t>
        </r>
      </text>
    </comment>
    <comment ref="V202" authorId="1" shapeId="0">
      <text>
        <r>
          <rPr>
            <sz val="9"/>
            <color indexed="81"/>
            <rFont val="Tahoma"/>
            <family val="2"/>
          </rPr>
          <t xml:space="preserve">maximum € 4.000 kwalificeert &lt;+ 2 miljoen budget. Boven 2 miljoen maximum € 6.000
</t>
        </r>
      </text>
    </comment>
    <comment ref="B707" authorId="2" shapeId="0">
      <text>
        <r>
          <rPr>
            <sz val="9"/>
            <color indexed="81"/>
            <rFont val="Tahoma"/>
            <family val="2"/>
          </rPr>
          <t>Zie artikel 2.18 Financieel &amp; Productioneel Protocol FPI april 2020</t>
        </r>
      </text>
    </comment>
    <comment ref="K743" authorId="1" shapeId="0">
      <text>
        <r>
          <rPr>
            <sz val="9"/>
            <color indexed="81"/>
            <rFont val="Tahoma"/>
            <family val="2"/>
          </rPr>
          <t>Gemiddeld 0,8%</t>
        </r>
      </text>
    </comment>
    <comment ref="B744" authorId="2" shapeId="0">
      <text>
        <r>
          <rPr>
            <sz val="9"/>
            <color indexed="81"/>
            <rFont val="Tahoma"/>
            <family val="2"/>
          </rPr>
          <t>Tijdelijke steunmaatregel Productie is een tijdelijke maatregel die geldt vanaf 10 juni 2020</t>
        </r>
      </text>
    </comment>
    <comment ref="K744" authorId="2" shapeId="0">
      <text>
        <r>
          <rPr>
            <sz val="9"/>
            <color indexed="81"/>
            <rFont val="Tahoma"/>
            <family val="2"/>
          </rPr>
          <t xml:space="preserve">0,75% over goedgekeurde kostengroep #1200 t/m #5500 (inclusief meerkosten)
</t>
        </r>
      </text>
    </comment>
    <comment ref="B758" authorId="1" shapeId="0">
      <text>
        <r>
          <rPr>
            <sz val="9"/>
            <color indexed="81"/>
            <rFont val="Tahoma"/>
            <family val="2"/>
          </rPr>
          <t xml:space="preserve">Zie artikel 2.16  Financieel &amp; Productioneel Protocol FPI april 2020
</t>
        </r>
      </text>
    </comment>
    <comment ref="B759" authorId="0" shapeId="0">
      <text>
        <r>
          <rPr>
            <sz val="8"/>
            <color indexed="81"/>
            <rFont val="Tahoma"/>
            <family val="2"/>
          </rPr>
          <t xml:space="preserve">Zie artikel 2.24 Financieel &amp; Productioneel Protocol FPI april 2020
</t>
        </r>
      </text>
    </comment>
    <comment ref="B760" authorId="2" shapeId="0">
      <text>
        <r>
          <rPr>
            <sz val="9"/>
            <color indexed="81"/>
            <rFont val="Tahoma"/>
            <family val="2"/>
          </rPr>
          <t xml:space="preserve">Zie artikel 2.24 Financieel &amp; Productioneel Protocol FPI april 2020
</t>
        </r>
      </text>
    </comment>
    <comment ref="B761" authorId="0" shapeId="0">
      <text>
        <r>
          <rPr>
            <sz val="8"/>
            <color indexed="81"/>
            <rFont val="Tahoma"/>
            <family val="2"/>
          </rPr>
          <t>Zie artikel 2.23 Financieel &amp; Productioneel Protocol FPI april 2020</t>
        </r>
      </text>
    </comment>
    <comment ref="B762" authorId="2" shapeId="0">
      <text>
        <r>
          <rPr>
            <sz val="9"/>
            <color indexed="81"/>
            <rFont val="Tahoma"/>
            <family val="2"/>
          </rPr>
          <t>Zie artikel 2.23 Financieel &amp; Productioneel Protocol FPI april 2020</t>
        </r>
      </text>
    </comment>
    <comment ref="B778" authorId="0" shapeId="0">
      <text>
        <r>
          <rPr>
            <sz val="8"/>
            <color indexed="81"/>
            <rFont val="Tahoma"/>
            <family val="2"/>
          </rPr>
          <t xml:space="preserve">Zie artikel 2.25 Financieel &amp; Productioneel Protocol FPI januari 2020
</t>
        </r>
      </text>
    </comment>
    <comment ref="B779" authorId="0" shapeId="0">
      <text>
        <r>
          <rPr>
            <sz val="8"/>
            <color indexed="81"/>
            <rFont val="Tahoma"/>
            <family val="2"/>
          </rPr>
          <t xml:space="preserve">Zie Hoofdstuk 1 - Artikel 2 Financieel &amp; Productioneel Protocol FPI april 2020
</t>
        </r>
      </text>
    </comment>
    <comment ref="B780" authorId="0" shapeId="0">
      <text>
        <r>
          <rPr>
            <sz val="8"/>
            <color indexed="81"/>
            <rFont val="Tahoma"/>
            <family val="2"/>
          </rPr>
          <t xml:space="preserve">Zie Hoofdstuk 1 - Artikel 2 Financieel &amp; Productioneel Protocol FPI april 2020
</t>
        </r>
      </text>
    </comment>
    <comment ref="B781" authorId="2" shapeId="0">
      <text>
        <r>
          <rPr>
            <sz val="9"/>
            <color indexed="81"/>
            <rFont val="Tahoma"/>
            <family val="2"/>
          </rPr>
          <t>Zie Hoofdstuk 2 - Artikel 2.28 Financieel &amp; Productioneel Protocol FPI april 2020</t>
        </r>
      </text>
    </comment>
    <comment ref="K781" authorId="2" shapeId="0">
      <text>
        <r>
          <rPr>
            <sz val="9"/>
            <color indexed="81"/>
            <rFont val="Tahoma"/>
            <family val="2"/>
          </rPr>
          <t xml:space="preserve">Bedrag invullen in de globals. Het bedrag kan niet hoger zijn dan 
€ 57.143
</t>
        </r>
      </text>
    </comment>
    <comment ref="L781" authorId="2" shapeId="0">
      <text>
        <r>
          <rPr>
            <sz val="9"/>
            <color indexed="81"/>
            <rFont val="Tahoma"/>
            <family val="2"/>
          </rPr>
          <t xml:space="preserve">Het totaal is gemaximalisserd tot een bedrag van € 10.000
Zie actueel Financieel &amp; Productioneel Protocol FPI artikel 2.28 Financieringskosten. </t>
        </r>
      </text>
    </comment>
    <comment ref="B784" authorId="0" shapeId="0">
      <text>
        <r>
          <rPr>
            <sz val="8"/>
            <color indexed="81"/>
            <rFont val="Tahoma"/>
            <family val="2"/>
          </rPr>
          <t xml:space="preserve">
Zie Hoofdtuk 1 - Artikel 2 Financieel &amp; Productioneel Protocol FPI april 2020</t>
        </r>
      </text>
    </comment>
    <comment ref="F784" authorId="1" shapeId="0">
      <text>
        <r>
          <rPr>
            <sz val="9"/>
            <color indexed="81"/>
            <rFont val="Tahoma"/>
            <family val="2"/>
          </rPr>
          <t>minimum 5%</t>
        </r>
      </text>
    </comment>
    <comment ref="V784" authorId="1" shapeId="0">
      <text>
        <r>
          <rPr>
            <sz val="9"/>
            <color indexed="81"/>
            <rFont val="Tahoma"/>
            <family val="2"/>
          </rPr>
          <t>De post onvoorzien kan tot 5% van de kwalificerende productiekosten (exclusief kwalificerende producers fee) worden meegerekend in het bepalen van de hoogte van de bijdrage. Bij afrekening moeten deze kosten daadwerkelijk aan kwalificerende productiekosten zijn besteed</t>
        </r>
      </text>
    </comment>
    <comment ref="O797" authorId="2" shapeId="0">
      <text>
        <r>
          <rPr>
            <sz val="9"/>
            <color indexed="81"/>
            <rFont val="Tahoma"/>
            <family val="2"/>
          </rPr>
          <t xml:space="preserve">Zie Artikel 8.3 van het Reglement Stimuleringsmaatregel Filmproductie januari 2020
</t>
        </r>
      </text>
    </comment>
    <comment ref="U797" authorId="2" shapeId="0">
      <text>
        <r>
          <rPr>
            <sz val="9"/>
            <color indexed="81"/>
            <rFont val="Tahoma"/>
            <family val="2"/>
          </rPr>
          <t xml:space="preserve">Zie Artikel 8.3 van het Reglement Stimuleringsmaatregel Filmproductie januari 2020
</t>
        </r>
      </text>
    </comment>
  </commentList>
</comments>
</file>

<file path=xl/comments2.xml><?xml version="1.0" encoding="utf-8"?>
<comments xmlns="http://schemas.openxmlformats.org/spreadsheetml/2006/main">
  <authors>
    <author>Judith Leddy-Ratten</author>
  </authors>
  <commentList>
    <comment ref="C16" authorId="0" shapeId="0">
      <text>
        <r>
          <rPr>
            <b/>
            <sz val="9"/>
            <color indexed="81"/>
            <rFont val="Tahoma"/>
            <family val="2"/>
          </rPr>
          <t>Dit bedrag is kan niet hoger zijn dan € 57.143 aan regiefee</t>
        </r>
      </text>
    </comment>
  </commentList>
</comments>
</file>

<file path=xl/comments3.xml><?xml version="1.0" encoding="utf-8"?>
<comments xmlns="http://schemas.openxmlformats.org/spreadsheetml/2006/main">
  <authors>
    <author>Hille1</author>
    <author>Lev</author>
    <author>Judith Leddy-Ratten</author>
  </authors>
  <commentList>
    <comment ref="M2" authorId="0" shapeId="0">
      <text>
        <r>
          <rPr>
            <sz val="8"/>
            <color indexed="81"/>
            <rFont val="Tahoma"/>
            <family val="2"/>
          </rPr>
          <t>fill in</t>
        </r>
      </text>
    </comment>
    <comment ref="S2" authorId="0" shapeId="0">
      <text>
        <r>
          <rPr>
            <sz val="8"/>
            <color indexed="81"/>
            <rFont val="Tahoma"/>
            <family val="2"/>
          </rPr>
          <t>control countries</t>
        </r>
      </text>
    </comment>
    <comment ref="W2" authorId="0" shapeId="0">
      <text>
        <r>
          <rPr>
            <b/>
            <sz val="8"/>
            <color indexed="81"/>
            <rFont val="Tahoma"/>
            <family val="2"/>
          </rPr>
          <t>Hille1:</t>
        </r>
        <r>
          <rPr>
            <sz val="8"/>
            <color indexed="81"/>
            <rFont val="Tahoma"/>
            <family val="2"/>
          </rPr>
          <t xml:space="preserve">
IS ord.rest+factuur</t>
        </r>
      </text>
    </comment>
    <comment ref="X2" authorId="0" shapeId="0">
      <text>
        <r>
          <rPr>
            <b/>
            <sz val="8"/>
            <color indexed="81"/>
            <rFont val="Tahoma"/>
            <family val="2"/>
          </rPr>
          <t>Hille1:</t>
        </r>
        <r>
          <rPr>
            <sz val="8"/>
            <color indexed="81"/>
            <rFont val="Tahoma"/>
            <family val="2"/>
          </rPr>
          <t xml:space="preserve">
wat je nog over hebt op deze post</t>
        </r>
      </text>
    </comment>
    <comment ref="Y2" authorId="0" shapeId="0">
      <text>
        <r>
          <rPr>
            <b/>
            <sz val="8"/>
            <color indexed="81"/>
            <rFont val="Tahoma"/>
            <family val="2"/>
          </rPr>
          <t>Hille1:</t>
        </r>
        <r>
          <rPr>
            <sz val="8"/>
            <color indexed="81"/>
            <rFont val="Tahoma"/>
            <family val="2"/>
          </rPr>
          <t xml:space="preserve">
wat het uiteindelijk totaal gaat worden onder voorbehoud, kan dus afwijken met budget en moet uiteindelijk gelijk zijn aan het werkbudget anders is dif&lt;&gt;0</t>
        </r>
      </text>
    </comment>
    <comment ref="Z2" authorId="0" shapeId="0">
      <text>
        <r>
          <rPr>
            <b/>
            <sz val="8"/>
            <color indexed="81"/>
            <rFont val="Tahoma"/>
            <family val="2"/>
          </rPr>
          <t>Hille1:</t>
        </r>
        <r>
          <rPr>
            <sz val="8"/>
            <color indexed="81"/>
            <rFont val="Tahoma"/>
            <family val="2"/>
          </rPr>
          <t xml:space="preserve">
of verkeerde code of over budget, werkbudget of po aanpassen</t>
        </r>
      </text>
    </comment>
    <comment ref="AA2" authorId="0" shapeId="0">
      <text>
        <r>
          <rPr>
            <b/>
            <sz val="8"/>
            <color indexed="81"/>
            <rFont val="Tahoma"/>
            <family val="2"/>
          </rPr>
          <t>Hille1:</t>
        </r>
        <r>
          <rPr>
            <sz val="8"/>
            <color indexed="81"/>
            <rFont val="Tahoma"/>
            <family val="2"/>
          </rPr>
          <t xml:space="preserve">
de variantie</t>
        </r>
      </text>
    </comment>
    <comment ref="AB2" authorId="0" shapeId="0">
      <text>
        <r>
          <rPr>
            <b/>
            <sz val="8"/>
            <color indexed="81"/>
            <rFont val="Tahoma"/>
            <family val="2"/>
          </rPr>
          <t>Hille1:</t>
        </r>
        <r>
          <rPr>
            <sz val="8"/>
            <color indexed="81"/>
            <rFont val="Tahoma"/>
            <family val="2"/>
          </rPr>
          <t xml:space="preserve">
het budget waar je alles mee vergelijkt, is VAST!
Vanaf locken.</t>
        </r>
      </text>
    </comment>
    <comment ref="B92" authorId="1" shapeId="0">
      <text>
        <r>
          <rPr>
            <sz val="9"/>
            <color indexed="81"/>
            <rFont val="Tahoma"/>
            <family val="2"/>
          </rPr>
          <t xml:space="preserve">
Zie artikel 2.9 Financieel &amp; Productioneel Protocol FPI mei 2020
</t>
        </r>
      </text>
    </comment>
    <comment ref="B105" authorId="0" shapeId="0">
      <text>
        <r>
          <rPr>
            <sz val="8"/>
            <color indexed="81"/>
            <rFont val="Tahoma"/>
            <family val="2"/>
          </rPr>
          <t xml:space="preserve">Zie artikel 2.27
 Financieel &amp; Productioneel Protocol FPI april 2020
</t>
        </r>
      </text>
    </comment>
    <comment ref="T202" authorId="1" shapeId="0">
      <text>
        <r>
          <rPr>
            <sz val="9"/>
            <color indexed="81"/>
            <rFont val="Tahoma"/>
            <family val="2"/>
          </rPr>
          <t>maximum € 4.000 kwalificeert &lt;+ 2 miljoen budget. Boven 2 miljoen maximum € 6.000</t>
        </r>
      </text>
    </comment>
    <comment ref="B707" authorId="2" shapeId="0">
      <text>
        <r>
          <rPr>
            <sz val="9"/>
            <color indexed="81"/>
            <rFont val="Tahoma"/>
            <family val="2"/>
          </rPr>
          <t>Zie artikel 2.18 Financieel &amp; Productioneel Protocol FPI april 2020</t>
        </r>
      </text>
    </comment>
    <comment ref="K743" authorId="1" shapeId="0">
      <text>
        <r>
          <rPr>
            <b/>
            <sz val="9"/>
            <color indexed="81"/>
            <rFont val="Tahoma"/>
            <family val="2"/>
          </rPr>
          <t>Lev:</t>
        </r>
        <r>
          <rPr>
            <sz val="9"/>
            <color indexed="81"/>
            <rFont val="Tahoma"/>
            <family val="2"/>
          </rPr>
          <t xml:space="preserve">
average 0,8%</t>
        </r>
      </text>
    </comment>
    <comment ref="B744" authorId="2" shapeId="0">
      <text>
        <r>
          <rPr>
            <sz val="9"/>
            <color indexed="81"/>
            <rFont val="Tahoma"/>
            <family val="2"/>
          </rPr>
          <t>Tijdelijke steunmaatregel Productie is een tijdelijke maatregel die geldt vanaf 10 juni 2020</t>
        </r>
      </text>
    </comment>
    <comment ref="K744" authorId="2" shapeId="0">
      <text>
        <r>
          <rPr>
            <b/>
            <sz val="9"/>
            <color indexed="81"/>
            <rFont val="Tahoma"/>
            <family val="2"/>
          </rPr>
          <t>0,75% over goedgekeurde kostengroep #1200 t/m #5000</t>
        </r>
      </text>
    </comment>
    <comment ref="B758" authorId="1" shapeId="0">
      <text>
        <r>
          <rPr>
            <sz val="9"/>
            <color indexed="81"/>
            <rFont val="Tahoma"/>
            <family val="2"/>
          </rPr>
          <t xml:space="preserve">Zie artikel 2.16 Financieel &amp; Productioneel Protocol FPI april
 2020
</t>
        </r>
      </text>
    </comment>
    <comment ref="B759" authorId="0" shapeId="0">
      <text>
        <r>
          <rPr>
            <sz val="8"/>
            <color indexed="81"/>
            <rFont val="Tahoma"/>
            <family val="2"/>
          </rPr>
          <t xml:space="preserve">Zie artikel 2.24 Financieel &amp; Productioneel Protocol FPI april 2020
</t>
        </r>
      </text>
    </comment>
    <comment ref="B760" authorId="2" shapeId="0">
      <text>
        <r>
          <rPr>
            <sz val="9"/>
            <color indexed="81"/>
            <rFont val="Tahoma"/>
            <family val="2"/>
          </rPr>
          <t xml:space="preserve">Zie artikel 2.24 Financieel &amp; Productioneel Protocol FPI april 2020
</t>
        </r>
      </text>
    </comment>
    <comment ref="B761" authorId="0" shapeId="0">
      <text>
        <r>
          <rPr>
            <sz val="8"/>
            <color indexed="81"/>
            <rFont val="Tahoma"/>
            <family val="2"/>
          </rPr>
          <t>Zie artikel 2.23 Financieel &amp; Productioneel Protocol FPI april 2020</t>
        </r>
      </text>
    </comment>
    <comment ref="B762" authorId="2" shapeId="0">
      <text>
        <r>
          <rPr>
            <sz val="9"/>
            <color indexed="81"/>
            <rFont val="Tahoma"/>
            <family val="2"/>
          </rPr>
          <t>Zie artikel 2.23 Financieel &amp; Productioneel Protocol FPI april 2020</t>
        </r>
      </text>
    </comment>
    <comment ref="B778" authorId="0" shapeId="0">
      <text>
        <r>
          <rPr>
            <sz val="8"/>
            <color indexed="81"/>
            <rFont val="Tahoma"/>
            <family val="2"/>
          </rPr>
          <t xml:space="preserve">Zie artikel 2.25 Financieel &amp; Productioneel Protocol FPI april 2020
</t>
        </r>
      </text>
    </comment>
    <comment ref="B779" authorId="0" shapeId="0">
      <text>
        <r>
          <rPr>
            <sz val="8"/>
            <color indexed="81"/>
            <rFont val="Tahoma"/>
            <family val="2"/>
          </rPr>
          <t xml:space="preserve">Zie Hoofdstuk 1 - Artikel 2 Financieel &amp; Productioneel Protocol FPI april 2020
</t>
        </r>
      </text>
    </comment>
    <comment ref="B780" authorId="0" shapeId="0">
      <text>
        <r>
          <rPr>
            <sz val="8"/>
            <color indexed="81"/>
            <rFont val="Tahoma"/>
            <family val="2"/>
          </rPr>
          <t xml:space="preserve">Zie Hoofdstuk 1 - Artikel 2 Financieel &amp; Productioneel Protocol FPI april 2020
</t>
        </r>
      </text>
    </comment>
    <comment ref="B781" authorId="2" shapeId="0">
      <text>
        <r>
          <rPr>
            <sz val="9"/>
            <color indexed="81"/>
            <rFont val="Tahoma"/>
            <family val="2"/>
          </rPr>
          <t>Zie Hoofdstuk 2 - Artikel 2.28 Financieel &amp; Productioneel Protocol FPI april 2020</t>
        </r>
      </text>
    </comment>
    <comment ref="K781" authorId="2" shapeId="0">
      <text>
        <r>
          <rPr>
            <sz val="9"/>
            <color indexed="81"/>
            <rFont val="Tahoma"/>
            <family val="2"/>
          </rPr>
          <t xml:space="preserve">Bedrag invullen in de globals. Het bedrag kan niet hoger zijn dan 
€ 57.143
</t>
        </r>
      </text>
    </comment>
    <comment ref="B784" authorId="0" shapeId="0">
      <text>
        <r>
          <rPr>
            <sz val="8"/>
            <color indexed="81"/>
            <rFont val="Tahoma"/>
            <family val="2"/>
          </rPr>
          <t xml:space="preserve">Zie Hoofdstuk 1 - Artikel 2 Financieel &amp; Productioneel Protocol FPI april 2020
</t>
        </r>
      </text>
    </comment>
    <comment ref="T784" authorId="1" shapeId="0">
      <text>
        <r>
          <rPr>
            <sz val="9"/>
            <color indexed="81"/>
            <rFont val="Tahoma"/>
            <family val="2"/>
          </rPr>
          <t>De post onvoorzien kan tot 5% van de kwalificerende productiekosten (exclusief kwalificerende producers fee) worden meegerekend in het bepalen van de hoogte van de bijdrage. Bij afrekening moeten deze kosten daadwerkelijk aan kwalificerende productiekosten zijn besteed</t>
        </r>
      </text>
    </comment>
    <comment ref="T796" authorId="2" shapeId="0">
      <text>
        <r>
          <rPr>
            <sz val="9"/>
            <color indexed="81"/>
            <rFont val="Tahoma"/>
            <family val="2"/>
          </rPr>
          <t>Zie Artikel 8.3 van het Reglement Stimuleringsmaatregel Filmproductie januari 2019</t>
        </r>
      </text>
    </comment>
  </commentList>
</comments>
</file>

<file path=xl/sharedStrings.xml><?xml version="1.0" encoding="utf-8"?>
<sst xmlns="http://schemas.openxmlformats.org/spreadsheetml/2006/main" count="4642" uniqueCount="1171">
  <si>
    <t xml:space="preserve"> </t>
  </si>
  <si>
    <t>kosten</t>
  </si>
  <si>
    <t>open</t>
  </si>
  <si>
    <t>totaal</t>
  </si>
  <si>
    <t>wvar</t>
  </si>
  <si>
    <t>budget</t>
  </si>
  <si>
    <t>unit</t>
  </si>
  <si>
    <t>DEVELOPMENT</t>
  </si>
  <si>
    <t>BUDGET DEVELOPMENT</t>
  </si>
  <si>
    <t>RESEARCH</t>
  </si>
  <si>
    <t>SURVEY &amp; SCOUTING</t>
  </si>
  <si>
    <t>TRANSLATION</t>
  </si>
  <si>
    <t>RESEARCH + BOOKS</t>
  </si>
  <si>
    <t>XEROX &amp; POSTAGE</t>
  </si>
  <si>
    <t>PRODUCER</t>
  </si>
  <si>
    <t>EXECUTIVE PRODUCER</t>
  </si>
  <si>
    <t>LINE PRODUCER</t>
  </si>
  <si>
    <t>PHONE &amp; OFFICE</t>
  </si>
  <si>
    <t>DIRECTOR</t>
  </si>
  <si>
    <t>STORYBOARD</t>
  </si>
  <si>
    <t>MAIN CAST 01</t>
  </si>
  <si>
    <t>MAIN CAST 02</t>
  </si>
  <si>
    <t>MAIN CAST 03</t>
  </si>
  <si>
    <t>MAIN CAST 04</t>
  </si>
  <si>
    <t>MAIN CAST 05</t>
  </si>
  <si>
    <t>DAY PLAYERS</t>
  </si>
  <si>
    <t>CASTING DIRECTOR</t>
  </si>
  <si>
    <t>CASTING EXPENSES</t>
  </si>
  <si>
    <t>DIALECT COACH</t>
  </si>
  <si>
    <t>TEACHER/ NANNY</t>
  </si>
  <si>
    <t>PRODUCTION MANAGER</t>
  </si>
  <si>
    <t>PRODUCTION SUPERVISOR</t>
  </si>
  <si>
    <t>PRODUCTION COORDINATOR</t>
  </si>
  <si>
    <t>PRODUCTION SECRETARY</t>
  </si>
  <si>
    <t>SCRIPT CONTINUITY</t>
  </si>
  <si>
    <t>LOCATION MANAGER</t>
  </si>
  <si>
    <t>LOCATION COORDINATOR</t>
  </si>
  <si>
    <t>BUDGET CONTROLLER</t>
  </si>
  <si>
    <t>STAND-INS</t>
  </si>
  <si>
    <t>EXTRAS ORGANISER</t>
  </si>
  <si>
    <t>PRODUCTION DESIGNER</t>
  </si>
  <si>
    <t>ART DIRECTOR</t>
  </si>
  <si>
    <t>TRAINEE</t>
  </si>
  <si>
    <t>PURCHASES</t>
  </si>
  <si>
    <t>RENTALS</t>
  </si>
  <si>
    <t>OFFICE &amp; PHONE</t>
  </si>
  <si>
    <t>RESEARCH &amp; BOOKS</t>
  </si>
  <si>
    <t>CONSTRUCTION MANAGER</t>
  </si>
  <si>
    <t>CONSTRUCTION BUILDER</t>
  </si>
  <si>
    <t>STEELWORKERS</t>
  </si>
  <si>
    <t>PAINTERS</t>
  </si>
  <si>
    <t>CARPENTERS</t>
  </si>
  <si>
    <t>WORK UNIT/ OFFICE</t>
  </si>
  <si>
    <t>SET DECORATOR</t>
  </si>
  <si>
    <t>PROPBUYER</t>
  </si>
  <si>
    <t>PROP MASTER</t>
  </si>
  <si>
    <t>ASST PROP MASTER</t>
  </si>
  <si>
    <t>PROP RUNNER(S)</t>
  </si>
  <si>
    <t>LEAD SWING</t>
  </si>
  <si>
    <t>SWIING GANG</t>
  </si>
  <si>
    <t>ADDITIONAL LABOUR</t>
  </si>
  <si>
    <t>PURCHASE</t>
  </si>
  <si>
    <t>PROP STORAGE</t>
  </si>
  <si>
    <t>VEHICLE CO-ORDINATOR</t>
  </si>
  <si>
    <t>VEHICLES TRANSPORT</t>
  </si>
  <si>
    <t>ADDL INSURANCES</t>
  </si>
  <si>
    <t>SP FX ASSISTANTS</t>
  </si>
  <si>
    <t>S.F.X. PACKAGE</t>
  </si>
  <si>
    <t>GUNS</t>
  </si>
  <si>
    <t>BULLET HITS</t>
  </si>
  <si>
    <t>COSTUME DESIGNER</t>
  </si>
  <si>
    <t>ON SET WARDROBE</t>
  </si>
  <si>
    <t>TAILOR</t>
  </si>
  <si>
    <t>CAST COSTUMES</t>
  </si>
  <si>
    <t>WARDROBE ROOM</t>
  </si>
  <si>
    <t>CLEANING/LAUNDRY</t>
  </si>
  <si>
    <t>WARDROBE TRUCK</t>
  </si>
  <si>
    <t>CAST MAKE UP &amp; HAIR</t>
  </si>
  <si>
    <t>WIGS AND HAIRPIECES</t>
  </si>
  <si>
    <t>MAKE UP TRUCK</t>
  </si>
  <si>
    <t>D.0.P</t>
  </si>
  <si>
    <t>CAMERA OPERATOR</t>
  </si>
  <si>
    <t>FOCUS PULLER</t>
  </si>
  <si>
    <t>CLAPPER LOADER</t>
  </si>
  <si>
    <t>2ND UNIT CAMERACREW</t>
  </si>
  <si>
    <t>EQUIPMENT PACKAGE</t>
  </si>
  <si>
    <t>SPECIAL EQUIPMENT</t>
  </si>
  <si>
    <t>CAMERA TRUCK</t>
  </si>
  <si>
    <t>ACCOUNTANCY</t>
  </si>
  <si>
    <t>LEGAL FEES</t>
  </si>
  <si>
    <t>BANKCOSTS</t>
  </si>
  <si>
    <t>FOREIGN CREW TRAVEL</t>
  </si>
  <si>
    <t>ERRORS AND OMISSIONS</t>
  </si>
  <si>
    <t>EQUIPMENT INSURANCE</t>
  </si>
  <si>
    <t>MEDICAL EXAMS</t>
  </si>
  <si>
    <t>6567</t>
  </si>
  <si>
    <t>UNIT PUBLICIST</t>
  </si>
  <si>
    <t>MAKING OF</t>
  </si>
  <si>
    <t>WEBSITE</t>
  </si>
  <si>
    <t>POSTER/FLYER DESIGN</t>
  </si>
  <si>
    <t>ELECTRONIC PRESS KIT</t>
  </si>
  <si>
    <t>RAS SCREENING</t>
  </si>
  <si>
    <t>OTHER PUBLICITY COST</t>
  </si>
  <si>
    <t>MAIN &amp; END TITLES</t>
  </si>
  <si>
    <t>TEST</t>
  </si>
  <si>
    <t>TELEPHONE/ INTERNET</t>
  </si>
  <si>
    <t>COPYING</t>
  </si>
  <si>
    <t>OFFICE CLEANING</t>
  </si>
  <si>
    <t>START PART</t>
  </si>
  <si>
    <t>HALFWAY PARTY</t>
  </si>
  <si>
    <t>WRAP PARTY</t>
  </si>
  <si>
    <t>CAST &amp; CREW GIFTS</t>
  </si>
  <si>
    <t>COURIERS</t>
  </si>
  <si>
    <t>CATERING MANAGER</t>
  </si>
  <si>
    <t>ADDITIONAL CATERERS</t>
  </si>
  <si>
    <t>CATERING EXTRAS</t>
  </si>
  <si>
    <t>CRAFT SERVICE - ART</t>
  </si>
  <si>
    <t>HOTEL CREW/CAST</t>
  </si>
  <si>
    <t>PER DIEMS CREW/CAST</t>
  </si>
  <si>
    <t>ADDITIONAL CATERING</t>
  </si>
  <si>
    <t>CATERING TRUCK</t>
  </si>
  <si>
    <t>STUDIO1 RENTAL</t>
  </si>
  <si>
    <t>STUDIO VARIABLE COST</t>
  </si>
  <si>
    <t>EDITORS</t>
  </si>
  <si>
    <t>ASSISTANT EDITORS</t>
  </si>
  <si>
    <t>COMPOSERS</t>
  </si>
  <si>
    <t>MUSICIANS</t>
  </si>
  <si>
    <t>5202</t>
  </si>
  <si>
    <t>MUSIC RIGHTS</t>
  </si>
  <si>
    <t>GAFFER</t>
  </si>
  <si>
    <t>BEST BOY</t>
  </si>
  <si>
    <t>ELECTRICIAN #1</t>
  </si>
  <si>
    <t>ELECTRICIAN # 2</t>
  </si>
  <si>
    <t>ADDL ELECTRICIANS</t>
  </si>
  <si>
    <t>ADDL LIGHTING RENTAL</t>
  </si>
  <si>
    <t>FILTERS/CARBONS/GELS</t>
  </si>
  <si>
    <t>ELECTRICAL TRUCK</t>
  </si>
  <si>
    <t>KEY GRIP</t>
  </si>
  <si>
    <t>CRANE GRIP</t>
  </si>
  <si>
    <t>GRIP ASSISTANT</t>
  </si>
  <si>
    <t>3503</t>
  </si>
  <si>
    <t>3504</t>
  </si>
  <si>
    <t>GRIP PACKAGE</t>
  </si>
  <si>
    <t>ADDITIONAL RENTALS</t>
  </si>
  <si>
    <t>BLUE/GREEN SCREEN</t>
  </si>
  <si>
    <t>GRIP TRUCK</t>
  </si>
  <si>
    <t>SOUND MIXER</t>
  </si>
  <si>
    <t>BOOM OPERATOR</t>
  </si>
  <si>
    <t>SOUND EQUIPMENT</t>
  </si>
  <si>
    <t>PLAYBACK EQUIPMENT</t>
  </si>
  <si>
    <t>SOUND TRUCK</t>
  </si>
  <si>
    <t>ART DEPT CAR RENTAL</t>
  </si>
  <si>
    <t>CREW VANS</t>
  </si>
  <si>
    <t>UNIT AIR FARES</t>
  </si>
  <si>
    <t>TAXI COSTS</t>
  </si>
  <si>
    <t>PARKING</t>
  </si>
  <si>
    <t>GAS &amp; OIL</t>
  </si>
  <si>
    <t>PUBLIC TRANSPORT</t>
  </si>
  <si>
    <t>EQUIPMENT SHIPPING</t>
  </si>
  <si>
    <t>LOSS AND DAMAGE</t>
  </si>
  <si>
    <t>SCOUTING EXPENSES</t>
  </si>
  <si>
    <t>NIGHT/DAY SECURITY</t>
  </si>
  <si>
    <t>CROWD CONTROL</t>
  </si>
  <si>
    <t>SITE RENTAL</t>
  </si>
  <si>
    <t>LOCATION ADJUSTMENTS</t>
  </si>
  <si>
    <t>LOCATION DEPT.VAN</t>
  </si>
  <si>
    <t>FOLEY EDITOR</t>
  </si>
  <si>
    <t>PRE MIXING SOUND</t>
  </si>
  <si>
    <t>MIX &amp; MASTERING</t>
  </si>
  <si>
    <t>M&amp;E + TV TRACKS</t>
  </si>
  <si>
    <t>2301</t>
  </si>
  <si>
    <t>2302</t>
  </si>
  <si>
    <t>3201</t>
  </si>
  <si>
    <t>3001</t>
  </si>
  <si>
    <t>3203</t>
  </si>
  <si>
    <t>3003</t>
  </si>
  <si>
    <t>6201</t>
  </si>
  <si>
    <t>month</t>
  </si>
  <si>
    <t>1300</t>
  </si>
  <si>
    <t>1400</t>
  </si>
  <si>
    <t>2000</t>
  </si>
  <si>
    <t>2200</t>
  </si>
  <si>
    <t>2300</t>
  </si>
  <si>
    <t>2400</t>
  </si>
  <si>
    <t>2500</t>
  </si>
  <si>
    <t>2600</t>
  </si>
  <si>
    <t>2800</t>
  </si>
  <si>
    <t>1500</t>
  </si>
  <si>
    <t>3200</t>
  </si>
  <si>
    <t>3600</t>
  </si>
  <si>
    <t>3500</t>
  </si>
  <si>
    <t>3400</t>
  </si>
  <si>
    <t>2900</t>
  </si>
  <si>
    <t>3000</t>
  </si>
  <si>
    <t>3800</t>
  </si>
  <si>
    <t>3900</t>
  </si>
  <si>
    <t>3700</t>
  </si>
  <si>
    <t>4000</t>
  </si>
  <si>
    <t>4100</t>
  </si>
  <si>
    <t>3202</t>
  </si>
  <si>
    <t>4300</t>
  </si>
  <si>
    <t>4485</t>
  </si>
  <si>
    <t>4400</t>
  </si>
  <si>
    <t>5100</t>
  </si>
  <si>
    <t>5200</t>
  </si>
  <si>
    <t>7000</t>
  </si>
  <si>
    <t>7100</t>
  </si>
  <si>
    <t>6600</t>
  </si>
  <si>
    <t>4500</t>
  </si>
  <si>
    <t>5400</t>
  </si>
  <si>
    <t>5300</t>
  </si>
  <si>
    <t>5500</t>
  </si>
  <si>
    <t>6200</t>
  </si>
  <si>
    <t>6500</t>
  </si>
  <si>
    <t>dif</t>
  </si>
  <si>
    <t>tapes</t>
  </si>
  <si>
    <t>allow</t>
  </si>
  <si>
    <t>DEVELOPMENT COSTS</t>
  </si>
  <si>
    <t>STORY &amp; RIGHTS</t>
  </si>
  <si>
    <t>CAST</t>
  </si>
  <si>
    <t>STUNTS</t>
  </si>
  <si>
    <t>PRODUCTION STAFF</t>
  </si>
  <si>
    <t>EXTRA TALENT/ANIMALS</t>
  </si>
  <si>
    <t>SET DESIGN</t>
  </si>
  <si>
    <t>SET CONSTRUCTION</t>
  </si>
  <si>
    <t>SET DRESSING</t>
  </si>
  <si>
    <t>PICTURE VEHICLES</t>
  </si>
  <si>
    <t>SPECIAL EFFECTS</t>
  </si>
  <si>
    <t>WARDROBE</t>
  </si>
  <si>
    <t>MAKEUP &amp; HAIR</t>
  </si>
  <si>
    <t>CAMERA</t>
  </si>
  <si>
    <t>ELECTRICAL</t>
  </si>
  <si>
    <t>GRIP</t>
  </si>
  <si>
    <t>PRODUCTION SOUND</t>
  </si>
  <si>
    <t>TRANSPORTATION</t>
  </si>
  <si>
    <t>SITE AND UNIT EXPENS</t>
  </si>
  <si>
    <t>STUDIO EXPENSES</t>
  </si>
  <si>
    <t>HOTEL, LIVING AND CA</t>
  </si>
  <si>
    <t>TESTS</t>
  </si>
  <si>
    <t>GENERAL EXPENSES</t>
  </si>
  <si>
    <t>FILM EDITING</t>
  </si>
  <si>
    <t>MUSIC</t>
  </si>
  <si>
    <t>PUBLICITY</t>
  </si>
  <si>
    <t>INSURANCE</t>
  </si>
  <si>
    <t>FINANCE,BANK &amp; LEGAL</t>
  </si>
  <si>
    <t>Post Production</t>
  </si>
  <si>
    <t>General</t>
  </si>
  <si>
    <t>Total  General</t>
  </si>
  <si>
    <t>Contingency</t>
  </si>
  <si>
    <t>TOTAL BUDGET</t>
  </si>
  <si>
    <t>Total production</t>
  </si>
  <si>
    <t>Total post production</t>
  </si>
  <si>
    <t>Total excluding contingency</t>
  </si>
  <si>
    <t>total</t>
  </si>
  <si>
    <t>total Post</t>
  </si>
  <si>
    <t>total Budget</t>
  </si>
  <si>
    <t>CONTRACTUAL CHARGES</t>
  </si>
  <si>
    <t>CONTINGENCY</t>
  </si>
  <si>
    <t>total Production</t>
  </si>
  <si>
    <t>difference</t>
  </si>
  <si>
    <t>day</t>
  </si>
  <si>
    <t>mth</t>
  </si>
  <si>
    <t>1440</t>
  </si>
  <si>
    <t>REHEARSALS</t>
  </si>
  <si>
    <t>2508</t>
  </si>
  <si>
    <t>ON SET DRESSER</t>
  </si>
  <si>
    <t>3477</t>
  </si>
  <si>
    <t>SCRIPT WRITING CONSULTANT</t>
  </si>
  <si>
    <t>POLISH</t>
  </si>
  <si>
    <t>OTHER WRITERS</t>
  </si>
  <si>
    <t>ASSISTANTS TO PRODUCER</t>
  </si>
  <si>
    <t>PRODUCERS SECRETARY</t>
  </si>
  <si>
    <t>AIRFARES</t>
  </si>
  <si>
    <t>PER DIEMS</t>
  </si>
  <si>
    <t>1351</t>
  </si>
  <si>
    <t>1352</t>
  </si>
  <si>
    <t>1353</t>
  </si>
  <si>
    <t>MAIN CAST 06</t>
  </si>
  <si>
    <t>MAIN CAST 07</t>
  </si>
  <si>
    <t>MAIN CAST 08</t>
  </si>
  <si>
    <t>MAIN CAST 09</t>
  </si>
  <si>
    <t>MAIN CAST 10</t>
  </si>
  <si>
    <t>SUPPORTING CAST 01</t>
  </si>
  <si>
    <t>1451</t>
  </si>
  <si>
    <t>1452</t>
  </si>
  <si>
    <t>1453</t>
  </si>
  <si>
    <t>VISAS / FOREIGN APPLICATIONS</t>
  </si>
  <si>
    <t>STUNT CO-ORDINATOR</t>
  </si>
  <si>
    <t xml:space="preserve">STUNTMEN/ STUNTDOUBLES </t>
  </si>
  <si>
    <t>STUNT DRIVERS</t>
  </si>
  <si>
    <t>DIVERS</t>
  </si>
  <si>
    <t>1505</t>
  </si>
  <si>
    <t>1503</t>
  </si>
  <si>
    <t>1502</t>
  </si>
  <si>
    <t>STUNT ADJUSTMENT</t>
  </si>
  <si>
    <t>1540</t>
  </si>
  <si>
    <t>ASST PRODN MANAGER</t>
  </si>
  <si>
    <t>ASST PRODUCTION COORDINATOR</t>
  </si>
  <si>
    <t>2005</t>
  </si>
  <si>
    <t>2006</t>
  </si>
  <si>
    <t>UNIT RUNNERS</t>
  </si>
  <si>
    <t>2027</t>
  </si>
  <si>
    <t>EXTRAS</t>
  </si>
  <si>
    <t>SPECIAL EXTRAS</t>
  </si>
  <si>
    <t>PRODUCTION ASSISTANT</t>
  </si>
  <si>
    <t>EXTRAS CASTING EXPENSES</t>
  </si>
  <si>
    <t>2204</t>
  </si>
  <si>
    <t>ANIMALS</t>
  </si>
  <si>
    <t>2303</t>
  </si>
  <si>
    <t>ASST ART DIRECTOR</t>
  </si>
  <si>
    <t>2312</t>
  </si>
  <si>
    <t>LOCATIONSCOUT ART</t>
  </si>
  <si>
    <t>COPYING/BLUEPRINTS</t>
  </si>
  <si>
    <t>2343</t>
  </si>
  <si>
    <t>2409</t>
  </si>
  <si>
    <t>CONSTRUCTION RUNNER(S)</t>
  </si>
  <si>
    <t>SET CONSTRUCTION COSTS</t>
  </si>
  <si>
    <t>2443</t>
  </si>
  <si>
    <t xml:space="preserve">SPECIAL CONSTRUCTION </t>
  </si>
  <si>
    <t>2445</t>
  </si>
  <si>
    <t>SITE RESTORATION</t>
  </si>
  <si>
    <t>CONSTRUCTION TRUCK</t>
  </si>
  <si>
    <t>2597</t>
  </si>
  <si>
    <t>SET DECORATOR ASSISTANT</t>
  </si>
  <si>
    <t>2507</t>
  </si>
  <si>
    <t>SPECIAL PROPMAKER</t>
  </si>
  <si>
    <t>2509</t>
  </si>
  <si>
    <t>ON SET DRESSER ASSISTANT</t>
  </si>
  <si>
    <t>STANDBY  CARPENTER</t>
  </si>
  <si>
    <t>2510</t>
  </si>
  <si>
    <t>STANDBY  PAINTER</t>
  </si>
  <si>
    <t>2511</t>
  </si>
  <si>
    <t>GRAPHICS LABOR</t>
  </si>
  <si>
    <t>2514</t>
  </si>
  <si>
    <t>2543</t>
  </si>
  <si>
    <t>PROP/ SETDRESSING TRUCK</t>
  </si>
  <si>
    <t>VEHICLES</t>
  </si>
  <si>
    <t>2609</t>
  </si>
  <si>
    <t>VEHICLES MOVEMENT ON SET</t>
  </si>
  <si>
    <t>2644</t>
  </si>
  <si>
    <t>BOATS/TRAINS</t>
  </si>
  <si>
    <t>2645</t>
  </si>
  <si>
    <t>AIRCRAFT</t>
  </si>
  <si>
    <t>MAINTENANCE AND REPAIRS</t>
  </si>
  <si>
    <t>2684</t>
  </si>
  <si>
    <t>ENTERTAINMENT PACKAGE</t>
  </si>
  <si>
    <t>CAST &amp; CREW INSURANCE</t>
  </si>
  <si>
    <t>6565</t>
  </si>
  <si>
    <t>OWN RISK</t>
  </si>
  <si>
    <t>5240</t>
  </si>
  <si>
    <t>RECORDING STUDIO</t>
  </si>
  <si>
    <t>5102</t>
  </si>
  <si>
    <t>ADDITIONAL  EDITOR</t>
  </si>
  <si>
    <t>5113</t>
  </si>
  <si>
    <t>EDITING EQUIPMENT PACKAGE</t>
  </si>
  <si>
    <t>VIEWINGS</t>
  </si>
  <si>
    <t>5151</t>
  </si>
  <si>
    <t>4580</t>
  </si>
  <si>
    <t>CATERING ASSISTANT #1</t>
  </si>
  <si>
    <t>CATERING ASSISTANT #2</t>
  </si>
  <si>
    <t>4004</t>
  </si>
  <si>
    <t>CATERING ASSISTANT FOR EXTRA'S</t>
  </si>
  <si>
    <t>CRAFT SERVICE - OFFICE</t>
  </si>
  <si>
    <t>3901</t>
  </si>
  <si>
    <t>FLOORMANAGER</t>
  </si>
  <si>
    <t>3941</t>
  </si>
  <si>
    <t>STUDIO2 RENTAL</t>
  </si>
  <si>
    <t>ELECTRICITY</t>
  </si>
  <si>
    <t xml:space="preserve">CLEANING AND MAINTENANCE </t>
  </si>
  <si>
    <t>OFFICE RENTAL</t>
  </si>
  <si>
    <t>3949</t>
  </si>
  <si>
    <t>3962</t>
  </si>
  <si>
    <t>3802</t>
  </si>
  <si>
    <t>SET NURSE</t>
  </si>
  <si>
    <t>3820</t>
  </si>
  <si>
    <t>3839</t>
  </si>
  <si>
    <t>POLICE &amp; FIREMEN</t>
  </si>
  <si>
    <t>ADDL LOCATION ASSISTANTS</t>
  </si>
  <si>
    <t>3845</t>
  </si>
  <si>
    <t>SUBROOMS/HOLDINGS/CREWBUS</t>
  </si>
  <si>
    <t>PERMIT AND PERMISSIONS</t>
  </si>
  <si>
    <t>3849</t>
  </si>
  <si>
    <t>CLEANING/TRASH DISPOSAL</t>
  </si>
  <si>
    <t>3880</t>
  </si>
  <si>
    <t>BASECAMP GENERATOR</t>
  </si>
  <si>
    <t>SECOND UNIT</t>
  </si>
  <si>
    <t>STILLS POTOGRAPHER</t>
  </si>
  <si>
    <t>STILL FILM &amp; PROCESSING</t>
  </si>
  <si>
    <t>6205</t>
  </si>
  <si>
    <t>CONSULTANT MARKETING STRATEGY</t>
  </si>
  <si>
    <t>6207</t>
  </si>
  <si>
    <t>COPY WRITING/TRANSLATION</t>
  </si>
  <si>
    <t>6211</t>
  </si>
  <si>
    <t>6213</t>
  </si>
  <si>
    <t>DVD</t>
  </si>
  <si>
    <t>6248</t>
  </si>
  <si>
    <t>6249</t>
  </si>
  <si>
    <t>PREMIERE</t>
  </si>
  <si>
    <t>6251</t>
  </si>
  <si>
    <t>6256</t>
  </si>
  <si>
    <t>FESTIVALS</t>
  </si>
  <si>
    <t>6257</t>
  </si>
  <si>
    <t>SHOWREEL FOR MARKETS</t>
  </si>
  <si>
    <t>6258</t>
  </si>
  <si>
    <t>EXTRA SUBTITLING/DELIVERY ITEMS</t>
  </si>
  <si>
    <t>6270</t>
  </si>
  <si>
    <t>ELECTRICIAN # 3</t>
  </si>
  <si>
    <t>3409</t>
  </si>
  <si>
    <t>PRELIGHT ELECTRICIANS</t>
  </si>
  <si>
    <t>3413</t>
  </si>
  <si>
    <t>3444</t>
  </si>
  <si>
    <t>3445</t>
  </si>
  <si>
    <t>GENERATOR</t>
  </si>
  <si>
    <t xml:space="preserve">GENERATOR FUEL </t>
  </si>
  <si>
    <t>SPECIAL LIGHTING EQUIPMENT</t>
  </si>
  <si>
    <t>CHERRY PICKERS/LIFTS</t>
  </si>
  <si>
    <t>3505</t>
  </si>
  <si>
    <t>ADDITIONAL GRIP</t>
  </si>
  <si>
    <t>3513</t>
  </si>
  <si>
    <t>CRANE RENTALS</t>
  </si>
  <si>
    <t>3545</t>
  </si>
  <si>
    <t>SPECIAL CRANES</t>
  </si>
  <si>
    <t>BATTERIES AND SUPPLIES</t>
  </si>
  <si>
    <t>WALKIE TALKIES</t>
  </si>
  <si>
    <t>VIDEO ASSIST OPERATOR</t>
  </si>
  <si>
    <t>STEADYCAM+OPERATOR</t>
  </si>
  <si>
    <t>3213</t>
  </si>
  <si>
    <t>2ND UNIT CAMERA EQUIPMENT</t>
  </si>
  <si>
    <t>VIDEO ASSIST EQUIPMENT</t>
  </si>
  <si>
    <t>SPECIAL LENSES/ FILTERS</t>
  </si>
  <si>
    <t>CAMERA CAR/ LOW LOADER</t>
  </si>
  <si>
    <t>3255</t>
  </si>
  <si>
    <t>3260</t>
  </si>
  <si>
    <t>UNDERWATER EQUIPMENT</t>
  </si>
  <si>
    <t>SPECIAL FX SUPERVISOR</t>
  </si>
  <si>
    <t>2803</t>
  </si>
  <si>
    <t>2804</t>
  </si>
  <si>
    <t>GUN WRANGLER</t>
  </si>
  <si>
    <t>PYROTECHNICIAN</t>
  </si>
  <si>
    <t>RAIN/FOG/CLOUDS</t>
  </si>
  <si>
    <t>2846</t>
  </si>
  <si>
    <t>SNOW</t>
  </si>
  <si>
    <t>ASSISTANT COSTUME DESIGNER</t>
  </si>
  <si>
    <t>2903</t>
  </si>
  <si>
    <t>2913</t>
  </si>
  <si>
    <t>KEY MAKEUP SUPERVISOR</t>
  </si>
  <si>
    <t>3006</t>
  </si>
  <si>
    <t>HAIR ARTIST</t>
  </si>
  <si>
    <t>ASS. HAIR ARTIST</t>
  </si>
  <si>
    <t>3007</t>
  </si>
  <si>
    <t>SPECIAL MAKE UP SUPERVISOR</t>
  </si>
  <si>
    <t>3013</t>
  </si>
  <si>
    <t>ADDL HAIR/MAKE UP STYLISTS</t>
  </si>
  <si>
    <t>3050</t>
  </si>
  <si>
    <t>SPECIAL MAKE UP/PROSTHETICS</t>
  </si>
  <si>
    <t>TRANSPORT MANAGER</t>
  </si>
  <si>
    <t>3701</t>
  </si>
  <si>
    <t>CAR RENTALS for DRIVERS</t>
  </si>
  <si>
    <t>ADDITIONAL CAR RENTALS</t>
  </si>
  <si>
    <t>SET CREW/CAST MILAGE</t>
  </si>
  <si>
    <t>ART DEPT MILAGE</t>
  </si>
  <si>
    <t>EXCESS BAGGAGE</t>
  </si>
  <si>
    <t>3793</t>
  </si>
  <si>
    <t>NEGATIVESCAN TO 2K, 3K or 4K</t>
  </si>
  <si>
    <t>5445</t>
  </si>
  <si>
    <t>5446</t>
  </si>
  <si>
    <t>5494</t>
  </si>
  <si>
    <t>DIALOGUE EDITOR</t>
  </si>
  <si>
    <t>5302</t>
  </si>
  <si>
    <t>ADR EDITOR</t>
  </si>
  <si>
    <t>5303</t>
  </si>
  <si>
    <t xml:space="preserve">SOUND EFX EDITOR </t>
  </si>
  <si>
    <t>5304</t>
  </si>
  <si>
    <t>5305</t>
  </si>
  <si>
    <t>MUSIC  EDIT0R</t>
  </si>
  <si>
    <t>5307</t>
  </si>
  <si>
    <t>SOUND EDITING EQUIPMENT</t>
  </si>
  <si>
    <t>5347</t>
  </si>
  <si>
    <t>FOLEY ARTIST</t>
  </si>
  <si>
    <t>5356</t>
  </si>
  <si>
    <t>5348</t>
  </si>
  <si>
    <t>5000</t>
  </si>
  <si>
    <t>VISUAL EFFECTS</t>
  </si>
  <si>
    <t>5010</t>
  </si>
  <si>
    <t>5001</t>
  </si>
  <si>
    <t>POST PRODUCTION SUPERVISOR</t>
  </si>
  <si>
    <t>VISUAL EFFECTS COORDINATOR</t>
  </si>
  <si>
    <t>VISUAL EFFECTS ARTIST</t>
  </si>
  <si>
    <t>5002</t>
  </si>
  <si>
    <t>5003</t>
  </si>
  <si>
    <t>3D DESIGNER</t>
  </si>
  <si>
    <t>5005</t>
  </si>
  <si>
    <t>5006</t>
  </si>
  <si>
    <t>5007</t>
  </si>
  <si>
    <t>MINIATURES &amp; MODELS</t>
  </si>
  <si>
    <t>5008</t>
  </si>
  <si>
    <t>5011</t>
  </si>
  <si>
    <t>VISUAL EFFECTS PACKAGE</t>
  </si>
  <si>
    <t>5040</t>
  </si>
  <si>
    <t>PURCHASES/ STOCK SHOTS</t>
  </si>
  <si>
    <t>5041</t>
  </si>
  <si>
    <t>5042</t>
  </si>
  <si>
    <t>5043</t>
  </si>
  <si>
    <t>5044</t>
  </si>
  <si>
    <t>5047</t>
  </si>
  <si>
    <t>5048</t>
  </si>
  <si>
    <t>5070</t>
  </si>
  <si>
    <t>5094</t>
  </si>
  <si>
    <t>5085</t>
  </si>
  <si>
    <t>total Other</t>
  </si>
  <si>
    <t>days</t>
  </si>
  <si>
    <t>amount</t>
  </si>
  <si>
    <t>#</t>
  </si>
  <si>
    <t>md</t>
  </si>
  <si>
    <t>wks</t>
  </si>
  <si>
    <t>hrs</t>
  </si>
  <si>
    <t>finance</t>
  </si>
  <si>
    <t>location</t>
  </si>
  <si>
    <t>extras</t>
  </si>
  <si>
    <t>specials</t>
  </si>
  <si>
    <t>shoot</t>
  </si>
  <si>
    <t>AUDIT</t>
  </si>
  <si>
    <t>cc</t>
  </si>
  <si>
    <t>crewcast</t>
  </si>
  <si>
    <t>sm</t>
  </si>
  <si>
    <t>pm</t>
  </si>
  <si>
    <t>wm</t>
  </si>
  <si>
    <t>min</t>
  </si>
  <si>
    <t>ed</t>
  </si>
  <si>
    <t>sec</t>
  </si>
  <si>
    <t>hotel</t>
  </si>
  <si>
    <t>ratio</t>
  </si>
  <si>
    <t>stock</t>
  </si>
  <si>
    <t>mtrs</t>
  </si>
  <si>
    <t>snow</t>
  </si>
  <si>
    <t>rain</t>
  </si>
  <si>
    <t>scout</t>
  </si>
  <si>
    <t>steadycam</t>
  </si>
  <si>
    <t>steady</t>
  </si>
  <si>
    <t xml:space="preserve">sh </t>
  </si>
  <si>
    <t>lengte film in meters:</t>
  </si>
  <si>
    <t>shoot totaal</t>
  </si>
  <si>
    <t>roles</t>
  </si>
  <si>
    <t>months</t>
  </si>
  <si>
    <t>editing image days</t>
  </si>
  <si>
    <t>editing sound days</t>
  </si>
  <si>
    <t>esd</t>
  </si>
  <si>
    <t>fonds</t>
  </si>
  <si>
    <t>ASSISTANT ACCOUNTANT</t>
  </si>
  <si>
    <t>2037</t>
  </si>
  <si>
    <t>2nd unit team days</t>
  </si>
  <si>
    <t>amount of total normal extra's</t>
  </si>
  <si>
    <t>amount of total special extra's</t>
  </si>
  <si>
    <t>ratio stock/film length</t>
  </si>
  <si>
    <t>film bearer(drager)</t>
  </si>
  <si>
    <t>fill in:1=35mm,2=16mm,3=digital</t>
  </si>
  <si>
    <t>sort</t>
  </si>
  <si>
    <t>perf</t>
  </si>
  <si>
    <t>fill in:4=4perf,3=3perf,2=2perf</t>
  </si>
  <si>
    <t>meter stock on .. Perf</t>
  </si>
  <si>
    <t>days editor</t>
  </si>
  <si>
    <t>days sound editor</t>
  </si>
  <si>
    <t>hotel mandays</t>
  </si>
  <si>
    <t>rain days</t>
  </si>
  <si>
    <t>days rain in schedule</t>
  </si>
  <si>
    <t>snow days</t>
  </si>
  <si>
    <t>days snow in schedule</t>
  </si>
  <si>
    <t>orchestra</t>
  </si>
  <si>
    <t>days location scout</t>
  </si>
  <si>
    <t>days steadycam</t>
  </si>
  <si>
    <t>5360</t>
  </si>
  <si>
    <t>AUDIO DESCRIPTION</t>
  </si>
  <si>
    <t>SUBTITLING DUTCH CINEMA</t>
  </si>
  <si>
    <t>BANKCOSTS FOREIGN FINANCE</t>
  </si>
  <si>
    <t>6692</t>
  </si>
  <si>
    <t>6641</t>
  </si>
  <si>
    <t>control</t>
  </si>
  <si>
    <t>L2=fill in</t>
  </si>
  <si>
    <t>L3=fill in</t>
  </si>
  <si>
    <t>L4=fill in</t>
  </si>
  <si>
    <t>HDTAPES/HARD DISCS</t>
  </si>
  <si>
    <t>intern</t>
  </si>
  <si>
    <t xml:space="preserve">MAIN &amp; END TITLES </t>
  </si>
  <si>
    <t>6570</t>
  </si>
  <si>
    <t>ISAN REGISTRATION COSTS</t>
  </si>
  <si>
    <t>ASSISTANT TO DIRECTOR</t>
  </si>
  <si>
    <t>PRODUCER'S ENTERTAINMENT</t>
  </si>
  <si>
    <t>DIRECTOR'S ENTERTAINMENT</t>
  </si>
  <si>
    <t>CAST ADVISORS</t>
  </si>
  <si>
    <t>FIRST AD</t>
  </si>
  <si>
    <t>SECOND AD</t>
  </si>
  <si>
    <t>THIRD AD</t>
  </si>
  <si>
    <t>ASSISTANT LOCATION MANAGER</t>
  </si>
  <si>
    <t>PRODUCTION ACCOUNTANT</t>
  </si>
  <si>
    <t>ART DEPT CO-ORDINATOR</t>
  </si>
  <si>
    <t>ART DEPT ASSISTANT(S)</t>
  </si>
  <si>
    <t>ASST MAKEUP ARTIST(S)</t>
  </si>
  <si>
    <t>CREW/CAST CATERING SUPPLIES</t>
  </si>
  <si>
    <t>PRODUCTION OFFICE RENTAL</t>
  </si>
  <si>
    <t>STATIONERY AND SUPPLIES</t>
  </si>
  <si>
    <t>DOLBY LICENSE</t>
  </si>
  <si>
    <t>BOOK RIGHTS</t>
  </si>
  <si>
    <t>L1=NL</t>
  </si>
  <si>
    <t>eq</t>
  </si>
  <si>
    <t>whole crew+cast+extras</t>
  </si>
  <si>
    <t>orch</t>
  </si>
  <si>
    <t>pr</t>
  </si>
  <si>
    <t>sh</t>
  </si>
  <si>
    <t>wr</t>
  </si>
  <si>
    <t>1.</t>
  </si>
  <si>
    <t>werkwijze:</t>
  </si>
  <si>
    <t>algemeen:</t>
  </si>
  <si>
    <t>2.</t>
  </si>
  <si>
    <t>3.</t>
  </si>
  <si>
    <t>4.</t>
  </si>
  <si>
    <t>5.</t>
  </si>
  <si>
    <t>inleveren:</t>
  </si>
  <si>
    <t>COURIER COSTS</t>
  </si>
  <si>
    <t>1411</t>
  </si>
  <si>
    <t>SUPPORTING CAST 02</t>
  </si>
  <si>
    <t>1412</t>
  </si>
  <si>
    <t>SUPPORTING CAST 03</t>
  </si>
  <si>
    <t>1413</t>
  </si>
  <si>
    <t>SUPPORTING CAST 04</t>
  </si>
  <si>
    <t>1414</t>
  </si>
  <si>
    <t>SUPPORTING CAST 05</t>
  </si>
  <si>
    <t>1415</t>
  </si>
  <si>
    <t>SUPPORTING CAST 06</t>
  </si>
  <si>
    <t>1416</t>
  </si>
  <si>
    <t>SUPPORTING CAST 07</t>
  </si>
  <si>
    <t>1417</t>
  </si>
  <si>
    <t>SUPPORTING CAST 08</t>
  </si>
  <si>
    <t>1418</t>
  </si>
  <si>
    <t>SUPPORTING CAST 09</t>
  </si>
  <si>
    <t>1419</t>
  </si>
  <si>
    <t>Er bestaat de mogelijkheid om dit format ook voor de budgetbewaking te gebruiken.</t>
  </si>
  <si>
    <r>
      <t xml:space="preserve">Ga dan naar het werkblad </t>
    </r>
    <r>
      <rPr>
        <b/>
        <sz val="10"/>
        <rFont val="Verdana"/>
        <family val="2"/>
      </rPr>
      <t>budget.</t>
    </r>
  </si>
  <si>
    <t>Producer/Overhead/Bond Fee</t>
  </si>
  <si>
    <t>Werkwijze budgettering gebaseerd op:</t>
  </si>
  <si>
    <t>PROJECT PROMOTION</t>
  </si>
  <si>
    <t>BREAKDOWN &amp; TIMING SCRIPT</t>
  </si>
  <si>
    <t>HEAD OF DEVELOPMENT</t>
  </si>
  <si>
    <t>CASTING AGENT</t>
  </si>
  <si>
    <t>ADDITIONAL CREW</t>
  </si>
  <si>
    <t>ANIMATION: STORYBOARD SUPERVISOR</t>
  </si>
  <si>
    <t>ANIMATION: STORYBOARD ARTIST</t>
  </si>
  <si>
    <t>ANIMATION: MOOD BOARDS</t>
  </si>
  <si>
    <t>ANIMATION: BASIC DESIGN</t>
  </si>
  <si>
    <t>ANIMATION: MODEL SHEETS</t>
  </si>
  <si>
    <t>TRAVEL&amp; LIVING</t>
  </si>
  <si>
    <t>ADDITIONAL RIGHTS</t>
  </si>
  <si>
    <t>WRITERS INCL RIGHTS</t>
  </si>
  <si>
    <t>CLEARANCES</t>
  </si>
  <si>
    <t>6669</t>
  </si>
  <si>
    <t>TAXES FOREIGN CREW/CAST(fringes)</t>
  </si>
  <si>
    <t xml:space="preserve">FOREIGN LEGAL </t>
  </si>
  <si>
    <t>CONSULTANCY SALES AGENT</t>
  </si>
  <si>
    <t>PUBLICITY CAMPAGNE</t>
  </si>
  <si>
    <t>APPLICATION COSTS</t>
  </si>
  <si>
    <t>INCORPORATION COSTS</t>
  </si>
  <si>
    <t>TRAVEL</t>
  </si>
  <si>
    <t>HOTEL</t>
  </si>
  <si>
    <t>2nd DIRECTOR</t>
  </si>
  <si>
    <t>CHOREOGRAPHER</t>
  </si>
  <si>
    <t>1350</t>
  </si>
  <si>
    <t xml:space="preserve">VOICE OVERS </t>
  </si>
  <si>
    <t>1450</t>
  </si>
  <si>
    <t>OFFICE ASSISTANTS</t>
  </si>
  <si>
    <t>PETTY CASH CLERK</t>
  </si>
  <si>
    <t>UNIT MANAGER</t>
  </si>
  <si>
    <t>TRANSLATOR</t>
  </si>
  <si>
    <t>EXTRAS CASTING</t>
  </si>
  <si>
    <t>ANIMAL WRANGLER</t>
  </si>
  <si>
    <t>ANIMAL EXPENSES</t>
  </si>
  <si>
    <t>SET DESIGNER(S)</t>
  </si>
  <si>
    <t>CONCEPT ILLUSTRATOR</t>
  </si>
  <si>
    <t>STRIKING</t>
  </si>
  <si>
    <t>SCAFFOLDING/LIFTS</t>
  </si>
  <si>
    <t>GREENSMAN</t>
  </si>
  <si>
    <t>SET DECORATING COSTS</t>
  </si>
  <si>
    <t>GREENS</t>
  </si>
  <si>
    <t>2695</t>
  </si>
  <si>
    <t>PERMITS</t>
  </si>
  <si>
    <t>FIREMEN</t>
  </si>
  <si>
    <t>PYROTECHNICS</t>
  </si>
  <si>
    <t>SPECIAL PERMITS</t>
  </si>
  <si>
    <t>EXTRAS WARDROBE</t>
  </si>
  <si>
    <t>MAKE UP ARTIST</t>
  </si>
  <si>
    <t>KEY HAIRDRESSER</t>
  </si>
  <si>
    <t>3011</t>
  </si>
  <si>
    <t>LOSS &amp; DAMAGE</t>
  </si>
  <si>
    <t>OCTOCOPTER</t>
  </si>
  <si>
    <t>HELICOPTER+equipment</t>
  </si>
  <si>
    <t>3256</t>
  </si>
  <si>
    <t>3407</t>
  </si>
  <si>
    <t>3543</t>
  </si>
  <si>
    <t>DOLLY RENTALS</t>
  </si>
  <si>
    <t>CAMERA HEADS &amp; MOUNT</t>
  </si>
  <si>
    <t>SCAFFOLDING</t>
  </si>
  <si>
    <t>DAT/NAGRA TAPES</t>
  </si>
  <si>
    <t>PRODUCTION DRIVERS</t>
  </si>
  <si>
    <t>PRODUCTION/ LOCATION</t>
  </si>
  <si>
    <t>HEAT AND LIGHT</t>
  </si>
  <si>
    <t>COURTESY PAYMENTS</t>
  </si>
  <si>
    <t>3944</t>
  </si>
  <si>
    <t>4008</t>
  </si>
  <si>
    <t>CRAFT SERVICE</t>
  </si>
  <si>
    <t>4301</t>
  </si>
  <si>
    <t>2ND UNIT LABOUR</t>
  </si>
  <si>
    <t>2ND UNIT EQUIPMENT</t>
  </si>
  <si>
    <t>4340</t>
  </si>
  <si>
    <t>STORAGE FOR RESHOOT</t>
  </si>
  <si>
    <t>OFFICE EQUIP/FURNISH</t>
  </si>
  <si>
    <t>COMPUTER &amp; INTERNET</t>
  </si>
  <si>
    <t>4143</t>
  </si>
  <si>
    <t>MUSIC TRANSFERS</t>
  </si>
  <si>
    <t>MUSIC PRODUCER</t>
  </si>
  <si>
    <t>RECORDING STK &amp; MATE</t>
  </si>
  <si>
    <t>5150</t>
  </si>
  <si>
    <t>5152</t>
  </si>
  <si>
    <t>5153</t>
  </si>
  <si>
    <t>TRAVEL POST</t>
  </si>
  <si>
    <t>AIRFARES POST</t>
  </si>
  <si>
    <t>HOTEL POST</t>
  </si>
  <si>
    <t>LOOP GROUP</t>
  </si>
  <si>
    <t>SOUND DELIVERIES</t>
  </si>
  <si>
    <t>ADR RECORDING</t>
  </si>
  <si>
    <t>5039</t>
  </si>
  <si>
    <t>6700</t>
  </si>
  <si>
    <t>OVERAGES</t>
  </si>
  <si>
    <t>INSURANCE CLAIM</t>
  </si>
  <si>
    <t>OVERTIME</t>
  </si>
  <si>
    <t>EXTRA DAYS</t>
  </si>
  <si>
    <t>HEAD STORY ARTIST / STORYBOARDER</t>
  </si>
  <si>
    <t>LEAD CHARACTER DESIGNER</t>
  </si>
  <si>
    <t>CHARACTER DESIGN</t>
  </si>
  <si>
    <t>LEAD SET/BACKGROUNDS DESIGNER</t>
  </si>
  <si>
    <t>SET DESIGN / BACKGROUNDS</t>
  </si>
  <si>
    <t>PROP DESIGNER</t>
  </si>
  <si>
    <t>SFX DESIGNER</t>
  </si>
  <si>
    <t>LAY-OUTS</t>
  </si>
  <si>
    <t>HEAD OF ANIMATION / LEAD ANIMATOR</t>
  </si>
  <si>
    <t>TECHNICAL DIRECTOR</t>
  </si>
  <si>
    <t>COLOUR / LIGHTING GUIDE</t>
  </si>
  <si>
    <t>TECHNICAL DEVELOPMENT</t>
  </si>
  <si>
    <t>MATERIAL FOR PRESENTATIONS</t>
  </si>
  <si>
    <t>ANIMATION TESTING</t>
  </si>
  <si>
    <t>PILOT</t>
  </si>
  <si>
    <t>ANIMATIC</t>
  </si>
  <si>
    <t>ANIMATIC STUDIO</t>
  </si>
  <si>
    <t>ADDITIONAL IMAGERY ANIMATIC</t>
  </si>
  <si>
    <t>ROUGH ANIMATION</t>
  </si>
  <si>
    <t>CAMERA MOVES ANIMATIC</t>
  </si>
  <si>
    <t>DUMMIE DIALOGUE ANIMATIC</t>
  </si>
  <si>
    <t>DUMMIE VOICES ANIMATIC</t>
  </si>
  <si>
    <t>RECORD &amp; MIX STUDIO ANIMATIC</t>
  </si>
  <si>
    <t>SOUND EDITORS ANIMATIC</t>
  </si>
  <si>
    <t>ANIMATIC EDITOR</t>
  </si>
  <si>
    <t>MATERIALS ANIMATIC</t>
  </si>
  <si>
    <t>TRAINEES ANIMATIC</t>
  </si>
  <si>
    <t>2D ANIMATION</t>
  </si>
  <si>
    <t>2D ANIMATION STUDIO</t>
  </si>
  <si>
    <t>KEY-ANIMATION</t>
  </si>
  <si>
    <t>ANIMATION</t>
  </si>
  <si>
    <t>INBETWEENERS</t>
  </si>
  <si>
    <t>CLEAN-UPS</t>
  </si>
  <si>
    <t>LINE TESTS / ROTOSCOPE</t>
  </si>
  <si>
    <t>COLOURING</t>
  </si>
  <si>
    <t>MATTE PAINTING</t>
  </si>
  <si>
    <t>MATERIALS</t>
  </si>
  <si>
    <t>TRAINEES</t>
  </si>
  <si>
    <t>3D ANIMATION</t>
  </si>
  <si>
    <t>3D ANIMATION STUDIO</t>
  </si>
  <si>
    <t>MOTION CAPTURE STUDIO</t>
  </si>
  <si>
    <t>CHARACTER ANIMATION</t>
  </si>
  <si>
    <t>CROWD ANIMATION</t>
  </si>
  <si>
    <t>ADDITIONAL ANIMATION</t>
  </si>
  <si>
    <t>COMPOSITING SUPERVISOR</t>
  </si>
  <si>
    <t>COMPOSITING</t>
  </si>
  <si>
    <t>COLORING</t>
  </si>
  <si>
    <t>DIGITAL INK &amp; PAINT</t>
  </si>
  <si>
    <t>BACKGROUNDS</t>
  </si>
  <si>
    <t>ASSISTANT BACKGROUNDS</t>
  </si>
  <si>
    <t>CHIEF MODELER</t>
  </si>
  <si>
    <t>MODELING</t>
  </si>
  <si>
    <t>CHIEF RIGGER</t>
  </si>
  <si>
    <t>RIGGING</t>
  </si>
  <si>
    <t>ASSISTANT RIGGING</t>
  </si>
  <si>
    <t>TEXTURING</t>
  </si>
  <si>
    <t>SHADING</t>
  </si>
  <si>
    <t>LIGHTING GAFFER</t>
  </si>
  <si>
    <t>WORK STATIONS</t>
  </si>
  <si>
    <t>STOP MOTION ANIMATION</t>
  </si>
  <si>
    <t>STOP-MOTION STUDIO</t>
  </si>
  <si>
    <t>HEAD OF PUPPET BUILDING</t>
  </si>
  <si>
    <t>PUPPET BUILDING</t>
  </si>
  <si>
    <t>DUPLICATE PUPPETS</t>
  </si>
  <si>
    <t>WALK REPLACEMENTS</t>
  </si>
  <si>
    <t>MOUTH REPLACEMENTS</t>
  </si>
  <si>
    <t>DECORATION AND  PROPBUILDING</t>
  </si>
  <si>
    <t>DIRECTOR OF PHOTOGRAPHY</t>
  </si>
  <si>
    <t>Animation</t>
  </si>
  <si>
    <t>Total Animation</t>
  </si>
  <si>
    <t>Cost 1000-6700</t>
  </si>
  <si>
    <t>total Animation</t>
  </si>
  <si>
    <t>2402</t>
  </si>
  <si>
    <t>CONSTRUCTION FOREMAN</t>
  </si>
  <si>
    <t>incentive</t>
  </si>
  <si>
    <t>ANIMATION:GENERAL</t>
  </si>
  <si>
    <t>6294</t>
  </si>
  <si>
    <t xml:space="preserve">TRAVEL </t>
  </si>
  <si>
    <t xml:space="preserve">HOTEL </t>
  </si>
  <si>
    <t>6253</t>
  </si>
  <si>
    <t>6252</t>
  </si>
  <si>
    <t>6642</t>
  </si>
  <si>
    <t>AUDIT/CONTROLLING INCENTIVE</t>
  </si>
  <si>
    <t>PRODUCTION LABORATORY</t>
  </si>
  <si>
    <t>HOTEL, LIVING AND CATERING</t>
  </si>
  <si>
    <t>SITE AND UNIT EXPENSES</t>
  </si>
  <si>
    <t>POST PRODUCTION SOUND</t>
  </si>
  <si>
    <t>POST PROD. FILM &amp; LAB</t>
  </si>
  <si>
    <t>HOUSING AND LIVING COORDINATOR</t>
  </si>
  <si>
    <t>COMPUTER GRAPHICS DESIGNER</t>
  </si>
  <si>
    <t>GRAPHICS PURCHASES</t>
  </si>
  <si>
    <t>ASS. VEHICLE CO-ORDINATOR</t>
  </si>
  <si>
    <t>SPECIALS EFFECTS TRUCK</t>
  </si>
  <si>
    <t>SPECIAL MAKE UP ARTIST</t>
  </si>
  <si>
    <t>ADDITIONAL SOUND LABOUR</t>
  </si>
  <si>
    <t>TRANSPORT COORDINATOR</t>
  </si>
  <si>
    <t>EXTRA SERVICES WHEN ABROAD</t>
  </si>
  <si>
    <t>FOLEY RECORDING</t>
  </si>
  <si>
    <t>OTHER INSURANCE CHARGES</t>
  </si>
  <si>
    <t>COMPLETION BOND FEE</t>
  </si>
  <si>
    <t>PRODUCERS FEE</t>
  </si>
  <si>
    <t>OVERHEAD FEE</t>
  </si>
  <si>
    <t>Above the Line</t>
  </si>
  <si>
    <t>Total Above the Line</t>
  </si>
  <si>
    <t>total Above the Line</t>
  </si>
  <si>
    <t>total Contingency</t>
  </si>
  <si>
    <t>1432</t>
  </si>
  <si>
    <t>COMPENSATION SUBJECT(S)</t>
  </si>
  <si>
    <t>RESEARCHER/ARCHIVE</t>
  </si>
  <si>
    <t>6.</t>
  </si>
  <si>
    <t>Begrotingsposten die volgens deze regeling en het bijbehorende protocol niet kwalificerend zijn, zijn geblokt.</t>
  </si>
  <si>
    <t>2015</t>
  </si>
  <si>
    <t>3509</t>
  </si>
  <si>
    <t>RIGGING GRIPS</t>
  </si>
  <si>
    <t>4852</t>
  </si>
  <si>
    <t>ASSISTANT MODELING</t>
  </si>
  <si>
    <t>Go to mmb:</t>
  </si>
  <si>
    <t>file</t>
  </si>
  <si>
    <t>menu:</t>
  </si>
  <si>
    <t>export</t>
  </si>
  <si>
    <t>do:</t>
  </si>
  <si>
    <t>next</t>
  </si>
  <si>
    <t>complete</t>
  </si>
  <si>
    <t>volgende</t>
  </si>
  <si>
    <t>voltooien</t>
  </si>
  <si>
    <t>or:</t>
  </si>
  <si>
    <t>like the example</t>
  </si>
  <si>
    <t>FEES &amp; LEGAL</t>
  </si>
  <si>
    <t>ANIMATION:STORYBOARD SUPERVISOR</t>
  </si>
  <si>
    <t>ANIMATION:STORYBOARD ARTIST</t>
  </si>
  <si>
    <t>ANIMATION:MOOD BOARDS</t>
  </si>
  <si>
    <t>ANIMATION:BASIC DESIGN</t>
  </si>
  <si>
    <t>ANIMATION;MODEL SHEETS</t>
  </si>
  <si>
    <t>TRAVEL&amp;LIVING</t>
  </si>
  <si>
    <t>STORY RIGHTS</t>
  </si>
  <si>
    <t>WRITERS</t>
  </si>
  <si>
    <t xml:space="preserve">LINE PRODUCER </t>
  </si>
  <si>
    <t>TRAVEL EXPENSES</t>
  </si>
  <si>
    <t>HOTEL &amp; LIVING</t>
  </si>
  <si>
    <t xml:space="preserve">MAIN CAST 03 </t>
  </si>
  <si>
    <t xml:space="preserve">MAIN CAST 04 </t>
  </si>
  <si>
    <t xml:space="preserve">MAIN CAST 05 </t>
  </si>
  <si>
    <t xml:space="preserve">MAIN CAST 06 </t>
  </si>
  <si>
    <t xml:space="preserve">MAIN CAST 07 </t>
  </si>
  <si>
    <t xml:space="preserve">MAIN CAST 08 </t>
  </si>
  <si>
    <t xml:space="preserve">MAIN CAST 09 </t>
  </si>
  <si>
    <t xml:space="preserve">SUPPORTING CAST 02 </t>
  </si>
  <si>
    <t xml:space="preserve">SUPPORTING CAST 03 </t>
  </si>
  <si>
    <t xml:space="preserve">DAY PLAYERS </t>
  </si>
  <si>
    <t xml:space="preserve">CASTING EXPENSES </t>
  </si>
  <si>
    <t xml:space="preserve">DIALECT COACH </t>
  </si>
  <si>
    <t>CAST ADVISORS AND TRAINERS</t>
  </si>
  <si>
    <t>VOICE OVERS (post)</t>
  </si>
  <si>
    <t>HOTEL AND LIVING EXPENSES</t>
  </si>
  <si>
    <t>STUNTCOORDINATOR</t>
  </si>
  <si>
    <t>FIRST ASSISTANT DIRECTOR</t>
  </si>
  <si>
    <t>SECOND ASSISTANT DIRECTOR</t>
  </si>
  <si>
    <t>THIRD ASSISTANT DIRECTOR</t>
  </si>
  <si>
    <t>ADDITIONAL CONTROLLER REBATE/FLOW</t>
  </si>
  <si>
    <t>EXTRA TALEN/ANIMALS</t>
  </si>
  <si>
    <t>COMPUTER GRAPHICS DESIGN</t>
  </si>
  <si>
    <t xml:space="preserve">OFFICE &amp; PHONE </t>
  </si>
  <si>
    <t>CONSTRUCTION BUILDERS</t>
  </si>
  <si>
    <t xml:space="preserve">LEAD SWING </t>
  </si>
  <si>
    <t>GRAPHICS PURCHASE</t>
  </si>
  <si>
    <t>PROP/ SETDRESSING TRUCKS</t>
  </si>
  <si>
    <t>2nd ASSISTANT CAMERA</t>
  </si>
  <si>
    <t>DATA HANDLER</t>
  </si>
  <si>
    <t xml:space="preserve">2ND UNIT CAMERACREW </t>
  </si>
  <si>
    <t xml:space="preserve">EQUIPMENT PACKAGE </t>
  </si>
  <si>
    <t>HELICOPTER</t>
  </si>
  <si>
    <t xml:space="preserve">ELECTRICAL </t>
  </si>
  <si>
    <t>ELECTRICIAN #3</t>
  </si>
  <si>
    <t>ADDL LIGHTING RENTALS</t>
  </si>
  <si>
    <t>CAMERA HEADS &amp; MOUNTS</t>
  </si>
  <si>
    <t>BLUESCREEN/PROJECTION</t>
  </si>
  <si>
    <t>CAR RENTALS DRIVERS</t>
  </si>
  <si>
    <t>PRODUCTION CAR RENTAL SELFDRIVE</t>
  </si>
  <si>
    <t>ART DEPT CAR RENTAL SELF DRIVES</t>
  </si>
  <si>
    <t xml:space="preserve">PUBLIC TRANSPORT </t>
  </si>
  <si>
    <t>SET CREW/CAST MILEAGE</t>
  </si>
  <si>
    <t>PRODUCTION/ LOCATION MILAGE</t>
  </si>
  <si>
    <t>ART DEPT MILEAGE</t>
  </si>
  <si>
    <t>STUDIO2  RENTAL</t>
  </si>
  <si>
    <t>STUDIO VARIABLE COSTS</t>
  </si>
  <si>
    <t>CATERING ASSISTANT # 1</t>
  </si>
  <si>
    <t>CATERING ASSISTANT # 2</t>
  </si>
  <si>
    <t>CREW/CAST CATERING SUPPLIES L1</t>
  </si>
  <si>
    <t>CRAFT SERVICE - ART DEPT./PRE LIGHT</t>
  </si>
  <si>
    <t>ADDITIONAL CATERING COSTS</t>
  </si>
  <si>
    <t>2ND UNIT</t>
  </si>
  <si>
    <t xml:space="preserve">PRODUCTION OFFICE RENTAL </t>
  </si>
  <si>
    <t>OFFICE EQUIP/FURNISHING</t>
  </si>
  <si>
    <t xml:space="preserve">COMPUTER &amp; INTERNET </t>
  </si>
  <si>
    <t>ANIMATION;GENERAL</t>
  </si>
  <si>
    <t>HEAD STORY ARTIST/STORYBOARDER</t>
  </si>
  <si>
    <t>LEAD SET/BACKGROUND DESIGNER</t>
  </si>
  <si>
    <t>SET DESIGN/BACKGROUNDS</t>
  </si>
  <si>
    <t>HEAD OF ANIMATION/LEAD ANIMATOR</t>
  </si>
  <si>
    <t>COLOUR/LGHTING GUIDE</t>
  </si>
  <si>
    <t>RECORD&amp;MIX STUDIO ANIMATIC</t>
  </si>
  <si>
    <t>LINE TESTS/ROTOSCOPE</t>
  </si>
  <si>
    <t>DIGITAL INK&amp;PAINT</t>
  </si>
  <si>
    <t>DECORATION AND PROPBUILDING</t>
  </si>
  <si>
    <t>DIRECTOR OF PHOTOPGRAPHY</t>
  </si>
  <si>
    <t>EDIT EQUIPMENT PACKAGE</t>
  </si>
  <si>
    <t>ORCHESTRA</t>
  </si>
  <si>
    <t>RECORDING STK &amp; MATERIALS</t>
  </si>
  <si>
    <t>SOUND DESIGNER</t>
  </si>
  <si>
    <t>SOUND EDITING EQUIPMENT PACKAGE</t>
  </si>
  <si>
    <t>SOUND PROCESS LICENSE (DOLBY)</t>
  </si>
  <si>
    <t>NEGATIVESCAN TO 2K,3K OR 4K</t>
  </si>
  <si>
    <t>STILLS POTOGRAPHER LABOR+RIGHTS</t>
  </si>
  <si>
    <t>ELECTRONIC PRESS KIT ( EPK )</t>
  </si>
  <si>
    <t>OTHER PUBLICITY COSTS</t>
  </si>
  <si>
    <t>FOREIGN LEGAL</t>
  </si>
  <si>
    <t>CONSULTANCY  SALES AGENT</t>
  </si>
  <si>
    <t>TAXES FOREIGN CREW/CAST</t>
  </si>
  <si>
    <t>info</t>
  </si>
  <si>
    <t>L5=fill in</t>
  </si>
  <si>
    <r>
      <t xml:space="preserve">Werk in de kolommen </t>
    </r>
    <r>
      <rPr>
        <b/>
        <sz val="10"/>
        <rFont val="Verdana"/>
        <family val="2"/>
      </rPr>
      <t>D t/m J</t>
    </r>
    <r>
      <rPr>
        <sz val="10"/>
        <rFont val="Verdana"/>
        <family val="2"/>
      </rPr>
      <t xml:space="preserve"> om het budget te maken. Alle gegevens in deze kolommen zijn te overschrijven/deleten/vervangen</t>
    </r>
  </si>
  <si>
    <t>7.</t>
  </si>
  <si>
    <t>Let op: er kunnen geen exta kostensoorten aangemaakt worden. Alle kosten dienen opgevoerd te worden binnen de bestaande codes.</t>
  </si>
  <si>
    <r>
      <t>Voeg dit budget (</t>
    </r>
    <r>
      <rPr>
        <b/>
        <sz val="10"/>
        <color rgb="FFFF0000"/>
        <rFont val="Verdana"/>
        <family val="2"/>
      </rPr>
      <t>in excel format</t>
    </r>
    <r>
      <rPr>
        <sz val="10"/>
        <rFont val="Verdana"/>
        <family val="2"/>
      </rPr>
      <t>) bij uw aanvraag als bijlage 7.1 'Zakelijke Bijlagen".</t>
    </r>
  </si>
  <si>
    <t>DATA WRANGLER / DIT</t>
  </si>
  <si>
    <t>MUSIC RIGHTS &amp; CLEARANCES</t>
  </si>
  <si>
    <t>HDTAPES / HARD DISCS</t>
  </si>
  <si>
    <t>DIGI DELIVERY / FTP</t>
  </si>
  <si>
    <t>FILM / DISC TRANSPORT</t>
  </si>
  <si>
    <t>DIGITAL DAILIES / TRANSCODING</t>
  </si>
  <si>
    <t>DIGI/ BETA/ DVD/BLURAY/HARD DISKS</t>
  </si>
  <si>
    <t>MUSICIANS / ORCHESTRA</t>
  </si>
  <si>
    <t>MUSIC PRODUCER / SUPERVISOR</t>
  </si>
  <si>
    <t>FILM / DIGITAL LABORATORY</t>
  </si>
  <si>
    <t>DATAHANDLING I/O</t>
  </si>
  <si>
    <t>VISUAL EFFECTS SUPERVISOR / PRODUCER</t>
  </si>
  <si>
    <t>VFX EDITOR</t>
  </si>
  <si>
    <t>2D COMPOSITING</t>
  </si>
  <si>
    <t>MOVING STORYBOARD / PREVIS</t>
  </si>
  <si>
    <t>RETOUCHE / REMOVAL</t>
  </si>
  <si>
    <t>GRAPHICS</t>
  </si>
  <si>
    <t>REVIEW SCREENINGS</t>
  </si>
  <si>
    <t>DIGITAL MATTES PAINTING</t>
  </si>
  <si>
    <t>ADDITONAL RENTALS / EQUIPMENT</t>
  </si>
  <si>
    <t>POST PROD. FILM &amp; DIGITAL</t>
  </si>
  <si>
    <t>SCREENINGS</t>
  </si>
  <si>
    <t>COPYING / BLUEPRINTS</t>
  </si>
  <si>
    <t>PER DIEMS POST</t>
  </si>
  <si>
    <t>CONFORM</t>
  </si>
  <si>
    <t>COLORGRADING</t>
  </si>
  <si>
    <t>MASTERING &amp; QC</t>
  </si>
  <si>
    <t>5471</t>
  </si>
  <si>
    <t>TEMP PLAYOUTS / QUICKTIMES</t>
  </si>
  <si>
    <t>(SUPERVISING) SOUND EDITOR</t>
  </si>
  <si>
    <t>6259</t>
  </si>
  <si>
    <t>EXTRA SUBTITLING / DELIVERY ITEMS</t>
  </si>
  <si>
    <t>FOREIGN LANGUAGE VERSIONS</t>
  </si>
  <si>
    <t>ADDITIONAL EDITOR</t>
  </si>
  <si>
    <t>5354</t>
  </si>
  <si>
    <t>(RE)RECORDING MIXER</t>
  </si>
  <si>
    <t>ONLINE EDITING / VERSIONING</t>
  </si>
  <si>
    <t xml:space="preserve">DCDM &amp; DCP / HD &amp; SD MASTERS </t>
  </si>
  <si>
    <t>DIGITRANSFERS / FTP</t>
  </si>
  <si>
    <t>5448</t>
  </si>
  <si>
    <t>FILM EDITING &amp; POST PRODUCTION</t>
  </si>
  <si>
    <t>FILMSTOCK &amp; LAB COSTS</t>
  </si>
  <si>
    <t>5310</t>
  </si>
  <si>
    <t>PLATE PHOTOGRAPHY</t>
  </si>
  <si>
    <t>FILM/DIGITAL LABORATORY</t>
  </si>
  <si>
    <t>FILMSTOCK &amp; LABCOSTS</t>
  </si>
  <si>
    <t>DIGITAL DAILIES/TRANSCODING</t>
  </si>
  <si>
    <t>DIGI DELIVERY/ FTP</t>
  </si>
  <si>
    <t>FILM/ DISC TRANSPORT</t>
  </si>
  <si>
    <t>VISUAL EFFECTS SUPERVISOR/ PRODUCER</t>
  </si>
  <si>
    <t>RETOUCHE/ REMOVAL</t>
  </si>
  <si>
    <t>ADDITONAL RENTALS/  EQUIPMENT</t>
  </si>
  <si>
    <t>DIGITAL MATTES PAINTINGS</t>
  </si>
  <si>
    <t>DIGI/ BETA/ DVD/ BLURAY/HARD DISKS</t>
  </si>
  <si>
    <t>(SUPERVISING)SOUND EDITOR</t>
  </si>
  <si>
    <t>DIGI/BETA/DVD/BLURAY/HARD DISKS</t>
  </si>
  <si>
    <t>MATERING &amp; QC</t>
  </si>
  <si>
    <t>ONLINE EDITING /  VERSIONING</t>
  </si>
  <si>
    <t>DCDM &amp; DCP / HD &amp; SD MASTERS</t>
  </si>
  <si>
    <t>CAMERA CAR / LOW LOADER</t>
  </si>
  <si>
    <t>HELICOPTER + equipment</t>
  </si>
  <si>
    <r>
      <rPr>
        <sz val="6"/>
        <rFont val="Arial"/>
        <family val="2"/>
      </rPr>
      <t>DIT / DATA WRANGLER / VIDEO ASSIST</t>
    </r>
    <r>
      <rPr>
        <sz val="8"/>
        <rFont val="Arial"/>
        <family val="2"/>
      </rPr>
      <t xml:space="preserve"> EQUIPMENT</t>
    </r>
  </si>
  <si>
    <t>DIT/ DATA WRANGLER/ VIDEO ASSIST EQUIPMENT</t>
  </si>
  <si>
    <t>invoices</t>
  </si>
  <si>
    <t>order</t>
  </si>
  <si>
    <t>HDTAPES / HARD DISCS / SD CARDS</t>
  </si>
  <si>
    <t>Rijen 4 tot en met 66 betreft de samenvatting van het budget. In deze rijen kan niet gewerkt worden.</t>
  </si>
  <si>
    <t>SOUND RECORDIST</t>
  </si>
  <si>
    <t>percentage:</t>
  </si>
  <si>
    <t>TEASER/TRAILER EDITING</t>
  </si>
  <si>
    <t>TEASER/TRAILER POST PRODUCTION</t>
  </si>
  <si>
    <t>TEASER/TRAILER SHOOT</t>
  </si>
  <si>
    <t>DP</t>
  </si>
  <si>
    <t>d</t>
  </si>
  <si>
    <t>percentage digital postproduction</t>
  </si>
  <si>
    <t>NFF funding</t>
  </si>
  <si>
    <t># episodes</t>
  </si>
  <si>
    <t>dp</t>
  </si>
  <si>
    <t>TOTAL digital postproduction</t>
  </si>
  <si>
    <t>TOTAL digital postproduction from NL</t>
  </si>
  <si>
    <t>gross</t>
  </si>
  <si>
    <t>costs eq</t>
  </si>
  <si>
    <t>OPTIONEEL INVULLEN</t>
  </si>
  <si>
    <t>episodes</t>
  </si>
  <si>
    <t>if shot on film</t>
  </si>
  <si>
    <t>FOREIGN LEGAL / LEGAL FEES</t>
  </si>
  <si>
    <t>formule</t>
  </si>
  <si>
    <t>30% of 35%</t>
  </si>
  <si>
    <t>Fee intermediair of fee co producent mits zelf recruiting participanten</t>
  </si>
  <si>
    <t>plus</t>
  </si>
  <si>
    <t>1303</t>
  </si>
  <si>
    <t>SHOWRUNNER</t>
  </si>
  <si>
    <t>Interest/Euribor te betalen aan investeerders</t>
  </si>
  <si>
    <t xml:space="preserve">&gt; Zie actueel addendum reglement  FPI High end serie &amp; single episode artikel 7 lid 2 </t>
  </si>
  <si>
    <t>&gt; Alle Filmfonds bijdragen, inclusief ontwikkeling</t>
  </si>
  <si>
    <t>surplus</t>
  </si>
  <si>
    <t>SHORWUNNER</t>
  </si>
  <si>
    <t>total crew+cast catering on set</t>
  </si>
  <si>
    <t>yes or no</t>
  </si>
  <si>
    <t>bedrag</t>
  </si>
  <si>
    <t># minuten per episode</t>
  </si>
  <si>
    <t>&gt; Totaal bedrag in begroting en financieringplan moeten gelijk zijn</t>
  </si>
  <si>
    <t xml:space="preserve">aangevraagd percentage Incentive bijdrage </t>
  </si>
  <si>
    <t>nee</t>
  </si>
  <si>
    <t>Datum begroting:</t>
  </si>
  <si>
    <t>&gt; Investering inclusief financieringskosten**, zoals opgenomen in financieringsplan</t>
  </si>
  <si>
    <t>Taxshelter/equity</t>
  </si>
  <si>
    <t>EEN TEMPLATE VOORBEELD GEBASSEERD OP DE BELGISCHE TAXSHELTER</t>
  </si>
  <si>
    <r>
      <rPr>
        <b/>
        <u/>
        <sz val="11"/>
        <rFont val="Verdana"/>
        <family val="2"/>
      </rPr>
      <t>Bruto</t>
    </r>
    <r>
      <rPr>
        <b/>
        <sz val="11"/>
        <rFont val="Verdana"/>
        <family val="2"/>
      </rPr>
      <t xml:space="preserve"> taxshelter:</t>
    </r>
  </si>
  <si>
    <r>
      <rPr>
        <b/>
        <u/>
        <sz val="11"/>
        <color theme="1"/>
        <rFont val="Verdana"/>
        <family val="2"/>
      </rPr>
      <t>Netto</t>
    </r>
    <r>
      <rPr>
        <b/>
        <sz val="11"/>
        <color theme="1"/>
        <rFont val="Verdana"/>
        <family val="2"/>
      </rPr>
      <t xml:space="preserve"> taxshelter:</t>
    </r>
  </si>
  <si>
    <t>verwijst naar kolom K BUDGET:</t>
  </si>
  <si>
    <t>&gt; Zie actueel reglement FPI artikel 8 lid 6. Series altijd 30% incentive bijdrage</t>
  </si>
  <si>
    <t>ORANJE DELEN VERPLICHT INVULLEN!</t>
  </si>
  <si>
    <t>Incentive Bijdrage</t>
  </si>
  <si>
    <t>Verzekering</t>
  </si>
  <si>
    <r>
      <t xml:space="preserve">Vul eerst het werkblad </t>
    </r>
    <r>
      <rPr>
        <b/>
        <sz val="10"/>
        <rFont val="Verdana"/>
        <family val="2"/>
      </rPr>
      <t>globals</t>
    </r>
    <r>
      <rPr>
        <sz val="10"/>
        <rFont val="Verdana"/>
        <family val="2"/>
      </rPr>
      <t xml:space="preserve"> in. Deze gegevens komen automatisch terecht in het budget.</t>
    </r>
  </si>
  <si>
    <t>Het oranje gedeelte is verplicht, het blauwe gedeelte is optioneel.</t>
  </si>
  <si>
    <r>
      <t xml:space="preserve">Kolom </t>
    </r>
    <r>
      <rPr>
        <b/>
        <sz val="10"/>
        <rFont val="Verdana"/>
        <family val="2"/>
      </rPr>
      <t>H</t>
    </r>
    <r>
      <rPr>
        <sz val="10"/>
        <rFont val="Verdana"/>
        <family val="2"/>
      </rPr>
      <t xml:space="preserve"> is de som van de kolommen E,F,G maar ook deze formule is te overschrijven.</t>
    </r>
  </si>
  <si>
    <t>Voorbeeld:code 2001 de productiesupervisor.  Stel: u maakt een fixed deal van € 30.000,-.</t>
  </si>
  <si>
    <r>
      <t xml:space="preserve">In kolom </t>
    </r>
    <r>
      <rPr>
        <b/>
        <sz val="10"/>
        <rFont val="Verdana"/>
        <family val="2"/>
      </rPr>
      <t>J</t>
    </r>
    <r>
      <rPr>
        <sz val="10"/>
        <rFont val="Verdana"/>
        <family val="2"/>
      </rPr>
      <t xml:space="preserve"> kunt u dan allow schrijven en kolom </t>
    </r>
    <r>
      <rPr>
        <b/>
        <sz val="10"/>
        <rFont val="Verdana"/>
        <family val="2"/>
      </rPr>
      <t>E, F</t>
    </r>
    <r>
      <rPr>
        <sz val="10"/>
        <rFont val="Verdana"/>
        <family val="2"/>
      </rPr>
      <t xml:space="preserve"> en </t>
    </r>
    <r>
      <rPr>
        <b/>
        <sz val="10"/>
        <rFont val="Verdana"/>
        <family val="2"/>
      </rPr>
      <t xml:space="preserve">G </t>
    </r>
    <r>
      <rPr>
        <sz val="10"/>
        <rFont val="Verdana"/>
        <family val="2"/>
      </rPr>
      <t>kunt u ook overschrijven.</t>
    </r>
  </si>
  <si>
    <r>
      <t xml:space="preserve">In de cellen </t>
    </r>
    <r>
      <rPr>
        <b/>
        <sz val="10"/>
        <rFont val="Verdana"/>
        <family val="2"/>
      </rPr>
      <t xml:space="preserve">O2, P2, Q2 en R2 </t>
    </r>
    <r>
      <rPr>
        <sz val="10"/>
        <rFont val="Verdana"/>
        <family val="2"/>
      </rPr>
      <t>vult u het betreffende land in.</t>
    </r>
  </si>
  <si>
    <r>
      <t xml:space="preserve">Is de som van deze bestedingsverplichtingen per code groter dan het totale budget, dan volgt er een afwijking in </t>
    </r>
    <r>
      <rPr>
        <b/>
        <sz val="10"/>
        <rFont val="Verdana"/>
        <family val="2"/>
      </rPr>
      <t>kolom S (control)</t>
    </r>
    <r>
      <rPr>
        <sz val="10"/>
        <rFont val="Verdana"/>
        <family val="2"/>
      </rPr>
      <t>.</t>
    </r>
  </si>
  <si>
    <r>
      <t xml:space="preserve">In </t>
    </r>
    <r>
      <rPr>
        <b/>
        <sz val="10"/>
        <rFont val="Verdana"/>
        <family val="2"/>
      </rPr>
      <t>kolom M</t>
    </r>
    <r>
      <rPr>
        <sz val="10"/>
        <rFont val="Verdana"/>
        <family val="2"/>
      </rPr>
      <t xml:space="preserve"> dienen de interne doorbelastingen ingevuld worden. </t>
    </r>
  </si>
  <si>
    <r>
      <t xml:space="preserve">In </t>
    </r>
    <r>
      <rPr>
        <b/>
        <sz val="10"/>
        <rFont val="Verdana"/>
        <family val="2"/>
      </rPr>
      <t>kolom T</t>
    </r>
    <r>
      <rPr>
        <sz val="10"/>
        <rFont val="Verdana"/>
        <family val="2"/>
      </rPr>
      <t xml:space="preserve"> dienen de kwalificerende kosten voor de Production Incentive gespecificeerd te worden.</t>
    </r>
  </si>
  <si>
    <t>Op andere posten kunt u kosten opvoeren, maar het is naar het oordeel van het fonds of deze kosten daadwerkelijk (geheel of gedeeltelijk) kwalificeren.</t>
  </si>
  <si>
    <r>
      <t xml:space="preserve">In kolom </t>
    </r>
    <r>
      <rPr>
        <b/>
        <sz val="10"/>
        <rFont val="Verdana"/>
        <family val="2"/>
      </rPr>
      <t>E, F, G,</t>
    </r>
    <r>
      <rPr>
        <sz val="10"/>
        <rFont val="Verdana"/>
        <family val="2"/>
      </rPr>
      <t xml:space="preserve"> van het budget kunt u naar eigen inzicht verwijzen naar de standaard waarden in de globals. </t>
    </r>
  </si>
  <si>
    <r>
      <t xml:space="preserve">U kunt er voor kiezen de cellen van kolom </t>
    </r>
    <r>
      <rPr>
        <b/>
        <sz val="10"/>
        <rFont val="Verdana"/>
        <family val="2"/>
      </rPr>
      <t>E, F, G</t>
    </r>
    <r>
      <rPr>
        <sz val="10"/>
        <rFont val="Verdana"/>
        <family val="2"/>
      </rPr>
      <t>, in het budget te laten verwijzen naar standaard waarden in de globals (</t>
    </r>
    <r>
      <rPr>
        <b/>
        <sz val="10"/>
        <rFont val="Verdana"/>
        <family val="2"/>
      </rPr>
      <t>kolom B</t>
    </r>
    <r>
      <rPr>
        <sz val="10"/>
        <rFont val="Verdana"/>
        <family val="2"/>
      </rPr>
      <t xml:space="preserve">). </t>
    </r>
  </si>
  <si>
    <r>
      <t xml:space="preserve">In geval van </t>
    </r>
    <r>
      <rPr>
        <b/>
        <sz val="10"/>
        <rFont val="Verdana"/>
        <family val="2"/>
      </rPr>
      <t>internationale bestedingsverplichtingen</t>
    </r>
    <r>
      <rPr>
        <sz val="10"/>
        <rFont val="Verdana"/>
        <family val="2"/>
      </rPr>
      <t xml:space="preserve"> moeten de bedragen ingevuld worden per land in de kolommen O t/m R.</t>
    </r>
  </si>
  <si>
    <r>
      <t xml:space="preserve">In de beschermde </t>
    </r>
    <r>
      <rPr>
        <b/>
        <sz val="10"/>
        <rFont val="Verdana"/>
        <family val="2"/>
      </rPr>
      <t>kolom N</t>
    </r>
    <r>
      <rPr>
        <sz val="10"/>
        <rFont val="Verdana"/>
        <family val="2"/>
      </rPr>
      <t xml:space="preserve"> verschijnen de NL kosten automatisch.</t>
    </r>
  </si>
  <si>
    <t>Incentive bijdrage</t>
  </si>
  <si>
    <t>yes</t>
  </si>
  <si>
    <t>no</t>
  </si>
  <si>
    <t>keuze menu</t>
  </si>
  <si>
    <t>bedrag alleen invullen indien&gt;&gt;</t>
  </si>
  <si>
    <t>SOCIAL MEDIA CONTENT/MAKING OF</t>
  </si>
  <si>
    <t>%</t>
  </si>
  <si>
    <t>8.</t>
  </si>
  <si>
    <t>U dient er wel zeker van te zijn dat u op deze budgetcodes geen bedragen heeft opgenomen.</t>
  </si>
  <si>
    <t>DISC AND DRIVES</t>
  </si>
  <si>
    <t>TRANSLATOR/ INTERPRETER</t>
  </si>
  <si>
    <t>TRANSCRIPTIONS</t>
  </si>
  <si>
    <t>HANDLING CLEARANCES</t>
  </si>
  <si>
    <t>copy paste:</t>
  </si>
  <si>
    <t>Go to excel:</t>
  </si>
  <si>
    <t>Than:</t>
  </si>
  <si>
    <t>tab delimited &gt; save file mmb</t>
  </si>
  <si>
    <t>open budget &gt;</t>
  </si>
  <si>
    <t>from excel open the mmb file &gt;</t>
  </si>
  <si>
    <t xml:space="preserve">In het geval van documentaire kunt u de rijen met budgetcodes </t>
  </si>
  <si>
    <t>All costs must be stated within the existing codes.</t>
  </si>
  <si>
    <t>Be sure codes are the same as in example.</t>
  </si>
  <si>
    <t>Do not add extra codes in MMB.</t>
  </si>
  <si>
    <t>9.</t>
  </si>
  <si>
    <t xml:space="preserve">Op basis van het definitieve goedgekeurde budget zoals in de uitvoeringsovereenkomst zal worden opgenomen kan de producent zelf een costreport maken. </t>
  </si>
  <si>
    <t>Let op bij toekenning wordt bijdrage verleend tot max 80% van de productiekosten.</t>
  </si>
  <si>
    <t>prep months</t>
  </si>
  <si>
    <t>shoot months</t>
  </si>
  <si>
    <t>wrap months</t>
  </si>
  <si>
    <t>De indeling van de budgetitems staat vast, net als het budget. Hoe de kolommen worden gemaakt voor de bewaking van het budget , daarvoor is geen standaard.</t>
  </si>
  <si>
    <t>Een voorbeeld costreport is te vinden op de website van het Filmfonds.</t>
  </si>
  <si>
    <t>#2200/#2300/#2400/#2500/#2600/#2800/#2900/#3000/#4600/#4650/#4700/#4800/#4900 ook verbergen (rijen selecteren en met rechter muisknop kiezen voor verbergen).</t>
  </si>
  <si>
    <t>&gt; Investering exclusief financieringskosten. Let op; Let op Automatische koppeling naar cel K758</t>
  </si>
  <si>
    <t>In dit voorbeeld costreport is in het tweede tabblad een voorbeeld te zien van hoe de administratie export aansluit op de kwalificerende kosten zodat eenvoudig een overzicht gemaakt kan worden voor een aanvraag van een tussentijdse betaling.</t>
  </si>
  <si>
    <t>..</t>
  </si>
  <si>
    <r>
      <t>Zie hiervoor oa voorbeeld cel 185E (</t>
    </r>
    <r>
      <rPr>
        <b/>
        <sz val="10"/>
        <rFont val="Verdana"/>
        <family val="2"/>
      </rPr>
      <t xml:space="preserve">=shoot/4) </t>
    </r>
    <r>
      <rPr>
        <sz val="10"/>
        <rFont val="Verdana"/>
        <family val="2"/>
      </rPr>
      <t>of cellen 179E/F/G (</t>
    </r>
    <r>
      <rPr>
        <b/>
        <sz val="10"/>
        <rFont val="Verdana"/>
        <family val="2"/>
      </rPr>
      <t>=pm, =sh, =wr)</t>
    </r>
    <r>
      <rPr>
        <sz val="10"/>
        <rFont val="Verdana"/>
        <family val="2"/>
      </rPr>
      <t xml:space="preserve"> in de begroting. </t>
    </r>
  </si>
  <si>
    <t>Producent:</t>
  </si>
  <si>
    <t>Titel:</t>
  </si>
  <si>
    <t>Regisseur:</t>
  </si>
  <si>
    <t>Alleen voor HIGH END TV-SERIES:</t>
  </si>
  <si>
    <t>lengte per episode</t>
  </si>
  <si>
    <t>productie kosten per minuut</t>
  </si>
  <si>
    <t>Financieringskosten:*</t>
  </si>
  <si>
    <t>totale financiering/begroting</t>
  </si>
  <si>
    <t>totaal lengte series</t>
  </si>
  <si>
    <t>heavy shooting days</t>
  </si>
  <si>
    <t>2nd unit team</t>
  </si>
  <si>
    <t>Indien van toepassing:</t>
  </si>
  <si>
    <t>Alleen documentaire, afgerekende (filmfonds-)ontwikkelingskosten incl producersfee en overhead</t>
  </si>
  <si>
    <t>&gt; VB1: Boekverfilmingsrechten boven de maximale € 75.000, zie artikel 2.9 FPI. VB2: Sponsorbijdrage die tevens diensten of goederen leveren, zie artikel 2.15 FPI</t>
  </si>
  <si>
    <t>Kosten die uitgesloten dienen te worden bij berekening producersfee, overhead en onvoorzien</t>
  </si>
  <si>
    <t>&gt; Ontwikkelingskosten dienen te worden uitgesloten bij berekening onvoorzien, producersfee en overhead als deze bij het Film Fonds zijn afgerekend</t>
  </si>
  <si>
    <t>TOELICHTING</t>
  </si>
  <si>
    <t>SUBTITLING DUTCH CINEMA &amp; OTD&amp;S</t>
  </si>
  <si>
    <t>Alleen voor documentaires:</t>
  </si>
  <si>
    <t>Alleen voor documentaire, zuivere regiefee (extra toeslagen zoals camerawerk vallen hierbuiten)</t>
  </si>
  <si>
    <t>17.5% SLEUTEL DOCUMENTAIRE</t>
  </si>
  <si>
    <t>7005</t>
  </si>
  <si>
    <t>**Zie artikel 7 FPI: Financieringskosten zijn kosten die gemaakt worden voor het verwerven van investeringen vanuit de markt via particulieren of bedrijven inclusief commissies van gespecialiseerde erkende tussenpersonen, juridische, bancaire, fiscale en verzekeringskosten</t>
  </si>
  <si>
    <t>titel film</t>
  </si>
  <si>
    <r>
      <t xml:space="preserve">Om dit te bewerkstelligen vult u in </t>
    </r>
    <r>
      <rPr>
        <b/>
        <sz val="10"/>
        <rFont val="Verdana"/>
        <family val="2"/>
      </rPr>
      <t xml:space="preserve">kolom C </t>
    </r>
    <r>
      <rPr>
        <sz val="10"/>
        <rFont val="Verdana"/>
        <family val="2"/>
      </rPr>
      <t xml:space="preserve">(cel 30 t/m 52) van de globals het aantal prepdagen, draaidagen etc. in. </t>
    </r>
  </si>
  <si>
    <t>*Zie artikel 7 FPI: Financieringskosten zijn kosten die gemaakt worden voor het verwerven van investeringen vanuit de markt via particulieren of bedrijven inclusief commissies van gespecialiseerde erkende tussenpersonen, juridische, bancaire, fiscale en verzekeringskosten</t>
  </si>
  <si>
    <r>
      <t xml:space="preserve">equity </t>
    </r>
    <r>
      <rPr>
        <b/>
        <u/>
        <sz val="8"/>
        <rFont val="Arial"/>
        <family val="2"/>
      </rPr>
      <t>surplus (NL)</t>
    </r>
  </si>
  <si>
    <r>
      <rPr>
        <b/>
        <u/>
        <sz val="8"/>
        <rFont val="Arial"/>
        <family val="2"/>
      </rPr>
      <t>netto</t>
    </r>
    <r>
      <rPr>
        <b/>
        <sz val="8"/>
        <rFont val="Arial"/>
        <family val="2"/>
      </rPr>
      <t xml:space="preserve"> equity (NL)</t>
    </r>
  </si>
  <si>
    <t>SURPLUS EQUITY COSTS (NL)</t>
  </si>
  <si>
    <t>EQUITY COSTS (NL)</t>
  </si>
  <si>
    <t>equity kosten (NL)</t>
  </si>
  <si>
    <t>&gt; Zie actueel Financieel &amp; Productioneel Protocol FPI artikel 2.24. Financieringskosten, zie omschrijving**</t>
  </si>
  <si>
    <t>&gt; Zie actueel Financieel &amp; Productioneel Protocol FPI artikel 2.24 ;  Let op Automatische koppeling naar cel K759</t>
  </si>
  <si>
    <t>&gt; Zie actueel Financieel &amp; Productioneel Protocol FPI artikel 2.28</t>
  </si>
  <si>
    <t xml:space="preserve">FOREIGN CO-FINANCING COSTS </t>
  </si>
  <si>
    <t>FOREIGN EQUITY COSTS</t>
  </si>
  <si>
    <r>
      <rPr>
        <b/>
        <u/>
        <sz val="8"/>
        <rFont val="Arial"/>
        <family val="2"/>
      </rPr>
      <t xml:space="preserve">bruto </t>
    </r>
    <r>
      <rPr>
        <b/>
        <sz val="8"/>
        <rFont val="Arial"/>
        <family val="2"/>
      </rPr>
      <t>equity (NL)</t>
    </r>
  </si>
  <si>
    <t>*Actueel protocol en reglement zijn &gt; Financieel &amp; Productioneel Protocol april 2020; Reglement Stimuleringsmaatregel Filmproductie in Nederland januari 2020; Addendum bij het Reglement Stimuleringsmaatregel Filmproductie in Nederland High End Series &amp; Single Episodes januari 2020</t>
  </si>
  <si>
    <t>Per april 2020 zijn er een aantal budgetcodes toegevoegd, alsmede omschrijvingen gewijzigd.</t>
  </si>
  <si>
    <t xml:space="preserve">(Financieel &amp; Productioneel Protocol) Stimuleringsmaatregel </t>
  </si>
  <si>
    <t xml:space="preserve">Standaard begrotingsmodel Netherlands Film Production Incentive </t>
  </si>
  <si>
    <t>6560</t>
  </si>
  <si>
    <t>FF versie juni 2020</t>
  </si>
  <si>
    <t>GARANTIEREGELING PANDEMIE</t>
  </si>
  <si>
    <t>Per juni 2020 is budgetcode#6560 toegevoegd.</t>
  </si>
  <si>
    <t>steunfonds</t>
  </si>
  <si>
    <t>HOUSING AND LIVING COORDINATOR (Health &amp; safety manager)</t>
  </si>
  <si>
    <t>FF versie juli 2020</t>
  </si>
  <si>
    <t>Nederlands Filmfonds, juli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</si>
</sst>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 #,##0.00;[Red]&quot;€&quot;\ \-#,##0.00"/>
    <numFmt numFmtId="164" formatCode="_-&quot;€&quot;\ * #,##0_-;_-&quot;€&quot;\ * #,##0\-;_-&quot;€&quot;\ * &quot;-&quot;_-;_-@_-"/>
    <numFmt numFmtId="165" formatCode="_-* #,##0.00_-;_-* #,##0.00\-;_-* &quot;-&quot;??_-;_-@_-"/>
    <numFmt numFmtId="166" formatCode="_(* #,##0.00_);_(* \(#,##0.00\);_(* &quot;-&quot;??_);_(@_)"/>
    <numFmt numFmtId="167" formatCode="0.0%"/>
    <numFmt numFmtId="168" formatCode="_-* #,##0_-;_-* #,##0\-;_-* &quot;-&quot;??_-;_-@_-"/>
    <numFmt numFmtId="169" formatCode="#,##0_ ;\-#,##0\ "/>
    <numFmt numFmtId="170" formatCode="0.000%"/>
    <numFmt numFmtId="171" formatCode="&quot;€&quot;\ #,##0.00"/>
    <numFmt numFmtId="172" formatCode="[$-413]d/mmm/yy;@"/>
    <numFmt numFmtId="173" formatCode="0.0"/>
  </numFmts>
  <fonts count="35">
    <font>
      <sz val="10"/>
      <name val="Verdana"/>
    </font>
    <font>
      <sz val="10"/>
      <name val="Verdana"/>
      <family val="2"/>
    </font>
    <font>
      <sz val="8"/>
      <name val="Arial"/>
      <family val="2"/>
    </font>
    <font>
      <b/>
      <sz val="8"/>
      <name val="Arial"/>
      <family val="2"/>
    </font>
    <font>
      <b/>
      <sz val="8"/>
      <color indexed="10"/>
      <name val="Arial"/>
      <family val="2"/>
    </font>
    <font>
      <b/>
      <i/>
      <sz val="8"/>
      <color indexed="10"/>
      <name val="Arial"/>
      <family val="2"/>
    </font>
    <font>
      <i/>
      <sz val="8"/>
      <name val="Arial"/>
      <family val="2"/>
    </font>
    <font>
      <b/>
      <i/>
      <sz val="8"/>
      <name val="Arial"/>
      <family val="2"/>
    </font>
    <font>
      <sz val="7"/>
      <name val="Arial"/>
      <family val="2"/>
    </font>
    <font>
      <b/>
      <sz val="8"/>
      <name val="Arial"/>
      <family val="2"/>
    </font>
    <font>
      <b/>
      <sz val="8"/>
      <color indexed="81"/>
      <name val="Tahoma"/>
      <family val="2"/>
    </font>
    <font>
      <sz val="8"/>
      <color indexed="81"/>
      <name val="Tahoma"/>
      <family val="2"/>
    </font>
    <font>
      <sz val="8"/>
      <name val="Verdana"/>
      <family val="2"/>
    </font>
    <font>
      <b/>
      <sz val="10"/>
      <name val="Verdana"/>
      <family val="2"/>
    </font>
    <font>
      <sz val="9"/>
      <color indexed="81"/>
      <name val="Tahoma"/>
      <family val="2"/>
    </font>
    <font>
      <b/>
      <sz val="9"/>
      <color indexed="81"/>
      <name val="Tahoma"/>
      <family val="2"/>
    </font>
    <font>
      <b/>
      <sz val="9"/>
      <name val="Verdana"/>
      <family val="2"/>
    </font>
    <font>
      <u/>
      <sz val="10"/>
      <color theme="10"/>
      <name val="Verdana"/>
      <family val="2"/>
    </font>
    <font>
      <u/>
      <sz val="10"/>
      <color theme="11"/>
      <name val="Verdana"/>
      <family val="2"/>
    </font>
    <font>
      <b/>
      <sz val="10"/>
      <color rgb="FFFF0000"/>
      <name val="Verdana"/>
      <family val="2"/>
    </font>
    <font>
      <sz val="6"/>
      <name val="Arial"/>
      <family val="2"/>
    </font>
    <font>
      <sz val="10"/>
      <name val="Verdana"/>
      <family val="2"/>
    </font>
    <font>
      <sz val="8"/>
      <color rgb="FFFF0000"/>
      <name val="Arial"/>
      <family val="2"/>
    </font>
    <font>
      <i/>
      <sz val="10"/>
      <name val="Verdana"/>
      <family val="2"/>
    </font>
    <font>
      <b/>
      <u/>
      <sz val="8"/>
      <name val="Arial"/>
      <family val="2"/>
    </font>
    <font>
      <sz val="10"/>
      <color rgb="FFFF0000"/>
      <name val="Verdana"/>
      <family val="2"/>
    </font>
    <font>
      <i/>
      <sz val="8"/>
      <color rgb="FFFF6600"/>
      <name val="Arial"/>
      <family val="2"/>
    </font>
    <font>
      <u/>
      <sz val="10"/>
      <name val="Verdana"/>
      <family val="2"/>
    </font>
    <font>
      <b/>
      <sz val="10"/>
      <name val="Arial"/>
      <family val="2"/>
    </font>
    <font>
      <b/>
      <sz val="11"/>
      <color theme="1"/>
      <name val="Verdana"/>
      <family val="2"/>
    </font>
    <font>
      <b/>
      <sz val="11"/>
      <name val="Verdana"/>
      <family val="2"/>
    </font>
    <font>
      <b/>
      <u/>
      <sz val="11"/>
      <name val="Verdana"/>
      <family val="2"/>
    </font>
    <font>
      <b/>
      <u/>
      <sz val="11"/>
      <color theme="1"/>
      <name val="Verdana"/>
      <family val="2"/>
    </font>
    <font>
      <sz val="10"/>
      <name val="Arial Unicode MS"/>
    </font>
    <font>
      <sz val="11"/>
      <name val="Calibri"/>
      <family val="2"/>
    </font>
  </fonts>
  <fills count="22">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BB3BD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theme="9" tint="0.79998168889431442"/>
        <bgColor indexed="64"/>
      </patternFill>
    </fill>
    <fill>
      <patternFill patternType="solid">
        <fgColor rgb="FF00CC66"/>
        <bgColor indexed="64"/>
      </patternFill>
    </fill>
    <fill>
      <patternFill patternType="solid">
        <fgColor theme="6" tint="0.79998168889431442"/>
        <bgColor indexed="64"/>
      </patternFill>
    </fill>
    <fill>
      <patternFill patternType="solid">
        <fgColor rgb="FF92D050"/>
        <bgColor indexed="64"/>
      </patternFill>
    </fill>
    <fill>
      <patternFill patternType="solid">
        <fgColor theme="5" tint="0.59999389629810485"/>
        <bgColor indexed="64"/>
      </patternFill>
    </fill>
  </fills>
  <borders count="34">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diagonalUp="1" diagonalDown="1">
      <left/>
      <right/>
      <top/>
      <bottom/>
      <diagonal style="thin">
        <color auto="1"/>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auto="1"/>
      </right>
      <top style="medium">
        <color auto="1"/>
      </top>
      <bottom/>
      <diagonal/>
    </border>
    <border>
      <left style="thin">
        <color indexed="64"/>
      </left>
      <right style="medium">
        <color auto="1"/>
      </right>
      <top/>
      <bottom/>
      <diagonal/>
    </border>
    <border>
      <left style="thin">
        <color indexed="64"/>
      </left>
      <right style="medium">
        <color auto="1"/>
      </right>
      <top/>
      <bottom style="medium">
        <color indexed="64"/>
      </bottom>
      <diagonal/>
    </border>
    <border>
      <left style="thin">
        <color indexed="64"/>
      </left>
      <right/>
      <top style="medium">
        <color auto="1"/>
      </top>
      <bottom/>
      <diagonal/>
    </border>
    <border>
      <left style="thin">
        <color indexed="64"/>
      </left>
      <right/>
      <top/>
      <bottom/>
      <diagonal/>
    </border>
    <border>
      <left style="thin">
        <color indexed="64"/>
      </left>
      <right/>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22">
    <xf numFmtId="0" fontId="0" fillId="0" borderId="0"/>
    <xf numFmtId="166" fontId="1"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0" borderId="0"/>
    <xf numFmtId="9" fontId="21" fillId="0" borderId="0" applyFont="0" applyFill="0" applyBorder="0" applyAlignment="0" applyProtection="0"/>
  </cellStyleXfs>
  <cellXfs count="386">
    <xf numFmtId="0" fontId="0" fillId="0" borderId="0" xfId="0"/>
    <xf numFmtId="0" fontId="2" fillId="0" borderId="0" xfId="0" applyFont="1" applyFill="1"/>
    <xf numFmtId="0" fontId="3" fillId="0" borderId="0" xfId="0" applyFont="1" applyFill="1" applyAlignment="1" applyProtection="1">
      <alignment horizontal="left"/>
      <protection locked="0"/>
    </xf>
    <xf numFmtId="0" fontId="2" fillId="0" borderId="0" xfId="0" applyFont="1" applyFill="1" applyProtection="1">
      <protection locked="0"/>
    </xf>
    <xf numFmtId="0" fontId="2" fillId="2" borderId="0" xfId="0" applyFont="1" applyFill="1" applyProtection="1">
      <protection locked="0"/>
    </xf>
    <xf numFmtId="0" fontId="3" fillId="0" borderId="0" xfId="0" applyFont="1" applyFill="1" applyProtection="1">
      <protection locked="0"/>
    </xf>
    <xf numFmtId="165" fontId="2" fillId="2" borderId="0" xfId="0" applyNumberFormat="1" applyFont="1" applyFill="1" applyProtection="1"/>
    <xf numFmtId="3" fontId="2" fillId="0" borderId="0" xfId="0" applyNumberFormat="1" applyFont="1" applyFill="1" applyBorder="1" applyProtection="1">
      <protection locked="0"/>
    </xf>
    <xf numFmtId="3" fontId="2" fillId="2" borderId="0" xfId="0" applyNumberFormat="1" applyFont="1" applyFill="1" applyProtection="1">
      <protection locked="0"/>
    </xf>
    <xf numFmtId="0" fontId="2" fillId="2" borderId="0" xfId="0" applyFont="1" applyFill="1" applyAlignment="1" applyProtection="1">
      <alignment horizontal="right"/>
      <protection locked="0"/>
    </xf>
    <xf numFmtId="0" fontId="7" fillId="2" borderId="0" xfId="0" applyFont="1" applyFill="1" applyProtection="1">
      <protection locked="0"/>
    </xf>
    <xf numFmtId="3" fontId="2" fillId="2" borderId="0" xfId="0" applyNumberFormat="1" applyFont="1" applyFill="1" applyBorder="1" applyAlignment="1" applyProtection="1">
      <alignment horizontal="right"/>
      <protection locked="0"/>
    </xf>
    <xf numFmtId="165" fontId="2" fillId="3" borderId="0" xfId="0" applyNumberFormat="1" applyFont="1" applyFill="1" applyProtection="1"/>
    <xf numFmtId="165" fontId="2" fillId="3" borderId="1" xfId="0" applyNumberFormat="1" applyFont="1" applyFill="1" applyBorder="1" applyProtection="1"/>
    <xf numFmtId="3" fontId="2" fillId="2" borderId="0" xfId="0" applyNumberFormat="1" applyFont="1" applyFill="1" applyBorder="1" applyProtection="1">
      <protection locked="0"/>
    </xf>
    <xf numFmtId="0" fontId="8" fillId="2" borderId="0" xfId="0" applyFont="1" applyFill="1" applyProtection="1">
      <protection locked="0"/>
    </xf>
    <xf numFmtId="9" fontId="2" fillId="2" borderId="0" xfId="0" applyNumberFormat="1" applyFont="1" applyFill="1" applyProtection="1">
      <protection locked="0"/>
    </xf>
    <xf numFmtId="9" fontId="2" fillId="2" borderId="0" xfId="0" applyNumberFormat="1" applyFont="1" applyFill="1" applyAlignment="1" applyProtection="1">
      <alignment horizontal="right"/>
      <protection locked="0"/>
    </xf>
    <xf numFmtId="0" fontId="2" fillId="0" borderId="0" xfId="0" applyFont="1" applyFill="1" applyProtection="1"/>
    <xf numFmtId="168" fontId="2" fillId="0" borderId="0" xfId="0" applyNumberFormat="1" applyFont="1" applyFill="1" applyProtection="1"/>
    <xf numFmtId="168" fontId="3" fillId="0" borderId="0" xfId="0" applyNumberFormat="1" applyFont="1" applyFill="1" applyAlignment="1" applyProtection="1">
      <alignment horizontal="right"/>
    </xf>
    <xf numFmtId="168" fontId="3" fillId="0" borderId="0" xfId="0" applyNumberFormat="1" applyFont="1" applyFill="1" applyProtection="1"/>
    <xf numFmtId="168" fontId="3" fillId="0" borderId="0" xfId="0" applyNumberFormat="1" applyFont="1" applyFill="1" applyBorder="1" applyProtection="1"/>
    <xf numFmtId="168" fontId="3" fillId="0" borderId="1" xfId="0" applyNumberFormat="1" applyFont="1" applyFill="1" applyBorder="1" applyProtection="1"/>
    <xf numFmtId="168" fontId="7" fillId="0" borderId="0" xfId="0" applyNumberFormat="1" applyFont="1" applyFill="1" applyProtection="1"/>
    <xf numFmtId="168" fontId="9" fillId="0" borderId="0" xfId="0" applyNumberFormat="1" applyFont="1" applyFill="1" applyBorder="1" applyProtection="1"/>
    <xf numFmtId="168" fontId="2" fillId="0" borderId="0" xfId="0" applyNumberFormat="1" applyFont="1" applyFill="1" applyAlignment="1" applyProtection="1">
      <alignment horizontal="right"/>
    </xf>
    <xf numFmtId="168" fontId="2" fillId="0" borderId="1" xfId="0" applyNumberFormat="1" applyFont="1" applyFill="1" applyBorder="1" applyProtection="1"/>
    <xf numFmtId="168" fontId="3" fillId="4" borderId="0" xfId="0" applyNumberFormat="1" applyFont="1" applyFill="1" applyProtection="1"/>
    <xf numFmtId="168" fontId="2" fillId="4" borderId="0" xfId="0" applyNumberFormat="1" applyFont="1" applyFill="1" applyProtection="1"/>
    <xf numFmtId="168" fontId="7" fillId="4" borderId="0" xfId="0" applyNumberFormat="1" applyFont="1" applyFill="1" applyProtection="1">
      <protection locked="0"/>
    </xf>
    <xf numFmtId="168" fontId="3" fillId="4" borderId="0" xfId="0" applyNumberFormat="1" applyFont="1" applyFill="1" applyProtection="1">
      <protection locked="0"/>
    </xf>
    <xf numFmtId="168" fontId="2" fillId="4" borderId="0" xfId="0" applyNumberFormat="1" applyFont="1" applyFill="1" applyProtection="1">
      <protection locked="0"/>
    </xf>
    <xf numFmtId="168" fontId="3" fillId="4" borderId="0" xfId="0" applyNumberFormat="1" applyFont="1" applyFill="1" applyAlignment="1" applyProtection="1">
      <alignment horizontal="right"/>
      <protection locked="0"/>
    </xf>
    <xf numFmtId="168" fontId="2" fillId="4" borderId="0" xfId="0" applyNumberFormat="1" applyFont="1" applyFill="1" applyAlignment="1" applyProtection="1">
      <alignment horizontal="right"/>
      <protection locked="0"/>
    </xf>
    <xf numFmtId="168" fontId="2" fillId="4" borderId="1" xfId="0" applyNumberFormat="1" applyFont="1" applyFill="1" applyBorder="1" applyProtection="1">
      <protection locked="0"/>
    </xf>
    <xf numFmtId="49" fontId="2" fillId="0" borderId="0" xfId="0" applyNumberFormat="1" applyFont="1" applyFill="1" applyAlignment="1" applyProtection="1">
      <alignment horizontal="center"/>
      <protection locked="0"/>
    </xf>
    <xf numFmtId="0" fontId="3" fillId="0" borderId="0" xfId="0" applyFont="1" applyFill="1" applyProtection="1"/>
    <xf numFmtId="0" fontId="3" fillId="0" borderId="0" xfId="0" applyFont="1" applyFill="1" applyAlignment="1" applyProtection="1">
      <alignment horizontal="left"/>
    </xf>
    <xf numFmtId="0" fontId="2" fillId="0" borderId="0" xfId="0" applyFont="1" applyFill="1" applyAlignment="1" applyProtection="1">
      <alignment horizontal="left"/>
      <protection locked="0"/>
    </xf>
    <xf numFmtId="0" fontId="16" fillId="0" borderId="5" xfId="0" applyFont="1" applyBorder="1"/>
    <xf numFmtId="0" fontId="0" fillId="0" borderId="0" xfId="0" applyBorder="1"/>
    <xf numFmtId="168" fontId="2" fillId="2" borderId="0" xfId="0" applyNumberFormat="1" applyFont="1" applyFill="1" applyProtection="1">
      <protection locked="0"/>
    </xf>
    <xf numFmtId="168" fontId="3" fillId="2" borderId="0" xfId="0" applyNumberFormat="1" applyFont="1" applyFill="1" applyProtection="1"/>
    <xf numFmtId="168" fontId="2" fillId="2" borderId="0" xfId="0" applyNumberFormat="1" applyFont="1" applyFill="1" applyProtection="1"/>
    <xf numFmtId="168" fontId="2" fillId="5" borderId="10" xfId="0" applyNumberFormat="1" applyFont="1" applyFill="1" applyBorder="1" applyProtection="1"/>
    <xf numFmtId="168" fontId="3" fillId="2" borderId="0" xfId="0" applyNumberFormat="1" applyFont="1" applyFill="1" applyProtection="1">
      <protection locked="0"/>
    </xf>
    <xf numFmtId="168" fontId="2" fillId="2" borderId="1" xfId="0" applyNumberFormat="1" applyFont="1" applyFill="1" applyBorder="1" applyProtection="1">
      <protection locked="0"/>
    </xf>
    <xf numFmtId="49" fontId="2" fillId="0" borderId="0" xfId="0" applyNumberFormat="1" applyFont="1" applyFill="1" applyAlignment="1" applyProtection="1">
      <alignment horizontal="center"/>
    </xf>
    <xf numFmtId="0" fontId="4" fillId="0" borderId="0" xfId="0" applyFont="1" applyFill="1" applyAlignment="1" applyProtection="1">
      <alignment horizontal="left"/>
    </xf>
    <xf numFmtId="49" fontId="3" fillId="0" borderId="0" xfId="0" applyNumberFormat="1" applyFont="1" applyFill="1" applyAlignment="1" applyProtection="1">
      <alignment horizontal="center"/>
    </xf>
    <xf numFmtId="0" fontId="5" fillId="0" borderId="0" xfId="0" applyFont="1" applyFill="1" applyAlignment="1" applyProtection="1">
      <alignment horizontal="left"/>
    </xf>
    <xf numFmtId="49" fontId="3" fillId="0" borderId="0" xfId="0" applyNumberFormat="1" applyFont="1" applyFill="1" applyAlignment="1" applyProtection="1">
      <alignment horizontal="right"/>
    </xf>
    <xf numFmtId="0" fontId="2" fillId="0" borderId="0" xfId="0" applyFont="1" applyFill="1" applyAlignment="1" applyProtection="1">
      <alignment horizontal="left"/>
    </xf>
    <xf numFmtId="49" fontId="2" fillId="0" borderId="0" xfId="0" applyNumberFormat="1" applyFont="1" applyFill="1" applyAlignment="1" applyProtection="1">
      <alignment horizontal="left"/>
    </xf>
    <xf numFmtId="0" fontId="7" fillId="0" borderId="0" xfId="0" applyFont="1" applyFill="1" applyAlignment="1" applyProtection="1">
      <alignment horizontal="left"/>
    </xf>
    <xf numFmtId="0" fontId="0" fillId="0" borderId="0" xfId="0" applyFont="1"/>
    <xf numFmtId="168" fontId="2" fillId="0" borderId="0" xfId="0" applyNumberFormat="1" applyFont="1" applyFill="1" applyBorder="1" applyProtection="1"/>
    <xf numFmtId="165" fontId="2" fillId="3" borderId="0" xfId="0" applyNumberFormat="1" applyFont="1" applyFill="1" applyBorder="1" applyProtection="1"/>
    <xf numFmtId="168" fontId="2" fillId="4" borderId="0" xfId="0" applyNumberFormat="1" applyFont="1" applyFill="1" applyBorder="1" applyProtection="1">
      <protection locked="0"/>
    </xf>
    <xf numFmtId="168" fontId="2" fillId="2" borderId="0" xfId="0" applyNumberFormat="1" applyFont="1" applyFill="1" applyBorder="1" applyProtection="1">
      <protection locked="0"/>
    </xf>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6" xfId="0" applyFont="1" applyBorder="1"/>
    <xf numFmtId="0" fontId="0" fillId="0" borderId="5" xfId="0" applyFont="1" applyBorder="1"/>
    <xf numFmtId="0" fontId="0" fillId="0" borderId="7" xfId="0" applyFont="1" applyBorder="1"/>
    <xf numFmtId="0" fontId="0" fillId="0" borderId="8" xfId="0" applyFont="1" applyBorder="1"/>
    <xf numFmtId="0" fontId="0" fillId="0" borderId="9" xfId="0" applyFont="1" applyBorder="1"/>
    <xf numFmtId="0" fontId="2" fillId="2" borderId="0" xfId="0" applyFont="1" applyFill="1" applyProtection="1"/>
    <xf numFmtId="0" fontId="2" fillId="2" borderId="0" xfId="0" applyFont="1" applyFill="1" applyAlignment="1" applyProtection="1">
      <alignment horizontal="right"/>
    </xf>
    <xf numFmtId="3" fontId="2" fillId="2" borderId="0" xfId="0" applyNumberFormat="1" applyFont="1" applyFill="1" applyProtection="1"/>
    <xf numFmtId="3" fontId="2" fillId="2" borderId="0" xfId="0" applyNumberFormat="1" applyFont="1" applyFill="1" applyBorder="1" applyProtection="1"/>
    <xf numFmtId="0" fontId="7" fillId="2" borderId="0" xfId="0" applyFont="1" applyFill="1" applyProtection="1"/>
    <xf numFmtId="3" fontId="2" fillId="2" borderId="0" xfId="0" applyNumberFormat="1" applyFont="1" applyFill="1" applyBorder="1" applyAlignment="1" applyProtection="1">
      <alignment horizontal="right"/>
    </xf>
    <xf numFmtId="168" fontId="2" fillId="0" borderId="0" xfId="0" applyNumberFormat="1" applyFont="1" applyFill="1" applyAlignment="1" applyProtection="1">
      <alignment horizontal="center"/>
    </xf>
    <xf numFmtId="0" fontId="1" fillId="0" borderId="0" xfId="0" applyFont="1"/>
    <xf numFmtId="168" fontId="2" fillId="3" borderId="0" xfId="0" applyNumberFormat="1" applyFont="1" applyFill="1" applyProtection="1"/>
    <xf numFmtId="168" fontId="2" fillId="3" borderId="1" xfId="0" applyNumberFormat="1" applyFont="1" applyFill="1" applyBorder="1" applyProtection="1"/>
    <xf numFmtId="168" fontId="2" fillId="3" borderId="0" xfId="0" applyNumberFormat="1" applyFont="1" applyFill="1" applyBorder="1" applyProtection="1"/>
    <xf numFmtId="168" fontId="2" fillId="6" borderId="0" xfId="0" applyNumberFormat="1" applyFont="1" applyFill="1" applyProtection="1"/>
    <xf numFmtId="168" fontId="3" fillId="6" borderId="0" xfId="1" applyNumberFormat="1" applyFont="1" applyFill="1" applyAlignment="1" applyProtection="1">
      <alignment horizontal="center"/>
    </xf>
    <xf numFmtId="168" fontId="3" fillId="6" borderId="0" xfId="0" applyNumberFormat="1" applyFont="1" applyFill="1" applyProtection="1"/>
    <xf numFmtId="168" fontId="3" fillId="6" borderId="1" xfId="0" applyNumberFormat="1" applyFont="1" applyFill="1" applyBorder="1" applyProtection="1"/>
    <xf numFmtId="168" fontId="7" fillId="6" borderId="0" xfId="0" applyNumberFormat="1" applyFont="1" applyFill="1" applyProtection="1"/>
    <xf numFmtId="168" fontId="3" fillId="6" borderId="0" xfId="0" applyNumberFormat="1" applyFont="1" applyFill="1" applyBorder="1" applyProtection="1"/>
    <xf numFmtId="168" fontId="9" fillId="6" borderId="0" xfId="0" applyNumberFormat="1" applyFont="1" applyFill="1" applyBorder="1" applyProtection="1"/>
    <xf numFmtId="168" fontId="2" fillId="6" borderId="1" xfId="0" applyNumberFormat="1" applyFont="1" applyFill="1" applyBorder="1" applyProtection="1"/>
    <xf numFmtId="168" fontId="2" fillId="6" borderId="0" xfId="0" applyNumberFormat="1" applyFont="1" applyFill="1" applyBorder="1" applyProtection="1"/>
    <xf numFmtId="0" fontId="2" fillId="7" borderId="0" xfId="0" applyFont="1" applyFill="1" applyProtection="1">
      <protection locked="0"/>
    </xf>
    <xf numFmtId="0" fontId="2" fillId="7" borderId="0" xfId="0" applyFont="1" applyFill="1" applyAlignment="1" applyProtection="1">
      <alignment horizontal="right"/>
      <protection locked="0"/>
    </xf>
    <xf numFmtId="0" fontId="3" fillId="7" borderId="0" xfId="0" applyFont="1" applyFill="1" applyAlignment="1" applyProtection="1">
      <alignment horizontal="right"/>
      <protection locked="0"/>
    </xf>
    <xf numFmtId="0" fontId="3" fillId="7" borderId="0" xfId="0" applyFont="1" applyFill="1" applyProtection="1">
      <protection locked="0"/>
    </xf>
    <xf numFmtId="168" fontId="2" fillId="7" borderId="0" xfId="0" applyNumberFormat="1" applyFont="1" applyFill="1" applyProtection="1"/>
    <xf numFmtId="168" fontId="2" fillId="7" borderId="0" xfId="0" applyNumberFormat="1" applyFont="1" applyFill="1" applyAlignment="1" applyProtection="1">
      <alignment horizontal="center"/>
    </xf>
    <xf numFmtId="168" fontId="3" fillId="7" borderId="0" xfId="0" applyNumberFormat="1" applyFont="1" applyFill="1" applyProtection="1"/>
    <xf numFmtId="168" fontId="3" fillId="7" borderId="1" xfId="0" applyNumberFormat="1" applyFont="1" applyFill="1" applyBorder="1" applyProtection="1"/>
    <xf numFmtId="168" fontId="7" fillId="7" borderId="0" xfId="0" applyNumberFormat="1" applyFont="1" applyFill="1" applyProtection="1"/>
    <xf numFmtId="168" fontId="3" fillId="7" borderId="0" xfId="0" applyNumberFormat="1" applyFont="1" applyFill="1" applyBorder="1" applyProtection="1"/>
    <xf numFmtId="168" fontId="9" fillId="7" borderId="0" xfId="0" applyNumberFormat="1" applyFont="1" applyFill="1" applyBorder="1" applyProtection="1"/>
    <xf numFmtId="168" fontId="2" fillId="7" borderId="0" xfId="0" applyNumberFormat="1" applyFont="1" applyFill="1" applyProtection="1">
      <protection locked="0"/>
    </xf>
    <xf numFmtId="168" fontId="3" fillId="7" borderId="0" xfId="0" applyNumberFormat="1" applyFont="1" applyFill="1" applyAlignment="1" applyProtection="1">
      <alignment horizontal="center"/>
    </xf>
    <xf numFmtId="168" fontId="3" fillId="7" borderId="0" xfId="1" applyNumberFormat="1" applyFont="1" applyFill="1" applyAlignment="1" applyProtection="1">
      <alignment horizontal="center"/>
    </xf>
    <xf numFmtId="165" fontId="2" fillId="7" borderId="0" xfId="0" applyNumberFormat="1" applyFont="1" applyFill="1" applyProtection="1"/>
    <xf numFmtId="165" fontId="3" fillId="7" borderId="0" xfId="1" applyNumberFormat="1" applyFont="1" applyFill="1" applyAlignment="1" applyProtection="1">
      <alignment horizontal="center"/>
    </xf>
    <xf numFmtId="165" fontId="3" fillId="7" borderId="0" xfId="0" applyNumberFormat="1" applyFont="1" applyFill="1" applyProtection="1"/>
    <xf numFmtId="165" fontId="3" fillId="7" borderId="1" xfId="0" applyNumberFormat="1" applyFont="1" applyFill="1" applyBorder="1" applyProtection="1"/>
    <xf numFmtId="165" fontId="7" fillId="7" borderId="0" xfId="0" applyNumberFormat="1" applyFont="1" applyFill="1" applyProtection="1"/>
    <xf numFmtId="165" fontId="3" fillId="7" borderId="0" xfId="0" applyNumberFormat="1" applyFont="1" applyFill="1" applyBorder="1" applyProtection="1"/>
    <xf numFmtId="165" fontId="9" fillId="7" borderId="0" xfId="0" applyNumberFormat="1" applyFont="1" applyFill="1" applyBorder="1" applyProtection="1"/>
    <xf numFmtId="0" fontId="3" fillId="0" borderId="0" xfId="0" applyFont="1" applyFill="1" applyAlignment="1" applyProtection="1">
      <alignment horizontal="right"/>
      <protection locked="0"/>
    </xf>
    <xf numFmtId="3" fontId="3" fillId="0" borderId="0" xfId="0" applyNumberFormat="1" applyFont="1" applyFill="1" applyAlignment="1" applyProtection="1">
      <alignment horizontal="right"/>
      <protection locked="0"/>
    </xf>
    <xf numFmtId="0" fontId="3" fillId="0" borderId="0" xfId="0" applyFont="1" applyFill="1" applyBorder="1" applyAlignment="1" applyProtection="1">
      <alignment horizontal="right"/>
      <protection locked="0"/>
    </xf>
    <xf numFmtId="168" fontId="2" fillId="0" borderId="0" xfId="0" applyNumberFormat="1" applyFont="1" applyFill="1" applyProtection="1">
      <protection locked="0"/>
    </xf>
    <xf numFmtId="168" fontId="3" fillId="0" borderId="0" xfId="0" applyNumberFormat="1" applyFont="1" applyFill="1" applyAlignment="1" applyProtection="1">
      <alignment horizontal="right"/>
      <protection locked="0"/>
    </xf>
    <xf numFmtId="168" fontId="2" fillId="6" borderId="0" xfId="0" applyNumberFormat="1" applyFont="1" applyFill="1" applyProtection="1">
      <protection locked="0"/>
    </xf>
    <xf numFmtId="165" fontId="2" fillId="7" borderId="0" xfId="0" applyNumberFormat="1" applyFont="1" applyFill="1" applyProtection="1">
      <protection locked="0"/>
    </xf>
    <xf numFmtId="0" fontId="2" fillId="0" borderId="0" xfId="0" applyFont="1" applyAlignment="1" applyProtection="1">
      <alignment horizontal="left"/>
    </xf>
    <xf numFmtId="165" fontId="2" fillId="0" borderId="0" xfId="0" applyNumberFormat="1" applyFont="1" applyFill="1" applyProtection="1">
      <protection locked="0"/>
    </xf>
    <xf numFmtId="165" fontId="2" fillId="2" borderId="0" xfId="0" applyNumberFormat="1" applyFont="1" applyFill="1" applyProtection="1">
      <protection locked="0"/>
    </xf>
    <xf numFmtId="0" fontId="4" fillId="7" borderId="0" xfId="0" applyFont="1" applyFill="1" applyProtection="1"/>
    <xf numFmtId="0" fontId="4" fillId="0" borderId="0" xfId="0" applyFont="1" applyFill="1" applyProtection="1"/>
    <xf numFmtId="0" fontId="2" fillId="7" borderId="0" xfId="0" applyFont="1" applyFill="1" applyProtection="1"/>
    <xf numFmtId="0" fontId="2" fillId="7" borderId="0" xfId="0" applyFont="1" applyFill="1" applyAlignment="1" applyProtection="1">
      <alignment horizontal="right"/>
    </xf>
    <xf numFmtId="3" fontId="2" fillId="7" borderId="0" xfId="0" applyNumberFormat="1" applyFont="1" applyFill="1" applyProtection="1"/>
    <xf numFmtId="0" fontId="3" fillId="7" borderId="0" xfId="0" applyFont="1" applyFill="1" applyProtection="1"/>
    <xf numFmtId="164" fontId="2" fillId="7" borderId="0" xfId="0" applyNumberFormat="1" applyFont="1" applyFill="1" applyProtection="1"/>
    <xf numFmtId="0" fontId="5" fillId="0" borderId="0" xfId="0" applyFont="1" applyFill="1" applyProtection="1"/>
    <xf numFmtId="0" fontId="5" fillId="7" borderId="0" xfId="0" applyFont="1" applyFill="1" applyProtection="1"/>
    <xf numFmtId="0" fontId="6" fillId="7" borderId="0" xfId="0" applyFont="1" applyFill="1" applyProtection="1"/>
    <xf numFmtId="0" fontId="6" fillId="7" borderId="0" xfId="0" applyFont="1" applyFill="1" applyAlignment="1" applyProtection="1">
      <alignment horizontal="right"/>
    </xf>
    <xf numFmtId="3" fontId="6" fillId="7" borderId="0" xfId="0" applyNumberFormat="1" applyFont="1" applyFill="1" applyProtection="1"/>
    <xf numFmtId="0" fontId="8" fillId="0" borderId="0" xfId="0" applyFont="1" applyFill="1" applyProtection="1"/>
    <xf numFmtId="0" fontId="8" fillId="7" borderId="0" xfId="0" applyFont="1" applyFill="1" applyProtection="1"/>
    <xf numFmtId="9" fontId="2" fillId="7" borderId="0" xfId="0" applyNumberFormat="1" applyFont="1" applyFill="1" applyProtection="1"/>
    <xf numFmtId="167" fontId="2" fillId="7" borderId="0" xfId="0" applyNumberFormat="1" applyFont="1" applyFill="1" applyProtection="1"/>
    <xf numFmtId="3" fontId="2" fillId="7" borderId="0" xfId="0" applyNumberFormat="1" applyFont="1" applyFill="1" applyBorder="1" applyProtection="1"/>
    <xf numFmtId="168" fontId="2" fillId="4" borderId="1" xfId="0" applyNumberFormat="1" applyFont="1" applyFill="1" applyBorder="1" applyProtection="1"/>
    <xf numFmtId="168" fontId="2" fillId="2" borderId="1" xfId="0" applyNumberFormat="1" applyFont="1" applyFill="1" applyBorder="1" applyProtection="1"/>
    <xf numFmtId="168" fontId="2" fillId="4" borderId="0" xfId="0" applyNumberFormat="1" applyFont="1" applyFill="1" applyBorder="1" applyProtection="1"/>
    <xf numFmtId="168" fontId="2" fillId="2" borderId="0" xfId="0" applyNumberFormat="1" applyFont="1" applyFill="1" applyBorder="1" applyProtection="1"/>
    <xf numFmtId="168" fontId="3" fillId="6" borderId="0" xfId="0" applyNumberFormat="1" applyFont="1" applyFill="1" applyProtection="1">
      <protection locked="0"/>
    </xf>
    <xf numFmtId="165" fontId="3" fillId="2" borderId="0" xfId="0" applyNumberFormat="1" applyFont="1" applyFill="1" applyProtection="1">
      <protection locked="0"/>
    </xf>
    <xf numFmtId="168" fontId="3" fillId="2" borderId="0" xfId="0" applyNumberFormat="1" applyFont="1" applyFill="1" applyAlignment="1" applyProtection="1">
      <alignment horizontal="right"/>
      <protection locked="0"/>
    </xf>
    <xf numFmtId="168" fontId="3" fillId="6" borderId="0" xfId="0" applyNumberFormat="1" applyFont="1" applyFill="1" applyAlignment="1" applyProtection="1">
      <alignment horizontal="right"/>
      <protection locked="0"/>
    </xf>
    <xf numFmtId="165" fontId="3" fillId="2" borderId="0" xfId="0" applyNumberFormat="1" applyFont="1" applyFill="1" applyAlignment="1" applyProtection="1">
      <alignment horizontal="right"/>
      <protection locked="0"/>
    </xf>
    <xf numFmtId="168" fontId="2" fillId="2" borderId="0" xfId="0" applyNumberFormat="1" applyFont="1" applyFill="1" applyAlignment="1" applyProtection="1">
      <alignment horizontal="right"/>
      <protection locked="0"/>
    </xf>
    <xf numFmtId="168" fontId="2" fillId="6" borderId="0" xfId="0" applyNumberFormat="1" applyFont="1" applyFill="1" applyAlignment="1" applyProtection="1">
      <alignment horizontal="right"/>
      <protection locked="0"/>
    </xf>
    <xf numFmtId="165" fontId="2" fillId="2" borderId="0" xfId="0" applyNumberFormat="1" applyFont="1" applyFill="1" applyAlignment="1" applyProtection="1">
      <alignment horizontal="right"/>
      <protection locked="0"/>
    </xf>
    <xf numFmtId="168" fontId="7" fillId="2" borderId="0" xfId="0" applyNumberFormat="1" applyFont="1" applyFill="1" applyProtection="1">
      <protection locked="0"/>
    </xf>
    <xf numFmtId="168" fontId="7" fillId="6" borderId="0" xfId="0" applyNumberFormat="1" applyFont="1" applyFill="1" applyProtection="1">
      <protection locked="0"/>
    </xf>
    <xf numFmtId="165" fontId="7" fillId="2" borderId="0" xfId="0" applyNumberFormat="1" applyFont="1" applyFill="1" applyProtection="1">
      <protection locked="0"/>
    </xf>
    <xf numFmtId="168" fontId="2" fillId="8" borderId="0" xfId="0" applyNumberFormat="1" applyFont="1" applyFill="1" applyProtection="1">
      <protection locked="0"/>
    </xf>
    <xf numFmtId="168" fontId="3" fillId="8" borderId="0" xfId="1" applyNumberFormat="1" applyFont="1" applyFill="1" applyAlignment="1" applyProtection="1">
      <alignment horizontal="center"/>
    </xf>
    <xf numFmtId="168" fontId="2" fillId="8" borderId="0" xfId="0" applyNumberFormat="1" applyFont="1" applyFill="1" applyProtection="1"/>
    <xf numFmtId="168" fontId="3" fillId="8" borderId="0" xfId="0" applyNumberFormat="1" applyFont="1" applyFill="1" applyProtection="1"/>
    <xf numFmtId="168" fontId="3" fillId="8" borderId="1" xfId="0" applyNumberFormat="1" applyFont="1" applyFill="1" applyBorder="1" applyProtection="1"/>
    <xf numFmtId="168" fontId="7" fillId="8" borderId="0" xfId="0" applyNumberFormat="1" applyFont="1" applyFill="1" applyProtection="1"/>
    <xf numFmtId="168" fontId="3" fillId="8" borderId="0" xfId="0" applyNumberFormat="1" applyFont="1" applyFill="1" applyBorder="1" applyProtection="1"/>
    <xf numFmtId="168" fontId="9" fillId="8" borderId="0" xfId="0" applyNumberFormat="1" applyFont="1" applyFill="1" applyBorder="1" applyProtection="1"/>
    <xf numFmtId="165" fontId="3" fillId="8" borderId="0" xfId="0" applyNumberFormat="1" applyFont="1" applyFill="1" applyProtection="1">
      <protection locked="0"/>
    </xf>
    <xf numFmtId="165" fontId="2" fillId="8" borderId="0" xfId="0" applyNumberFormat="1" applyFont="1" applyFill="1" applyProtection="1">
      <protection locked="0"/>
    </xf>
    <xf numFmtId="165" fontId="3" fillId="8" borderId="0" xfId="0" applyNumberFormat="1" applyFont="1" applyFill="1" applyAlignment="1" applyProtection="1">
      <alignment horizontal="right"/>
      <protection locked="0"/>
    </xf>
    <xf numFmtId="165" fontId="2" fillId="8" borderId="0" xfId="0" applyNumberFormat="1" applyFont="1" applyFill="1" applyAlignment="1" applyProtection="1">
      <alignment horizontal="right"/>
      <protection locked="0"/>
    </xf>
    <xf numFmtId="165" fontId="7" fillId="8" borderId="0" xfId="0" applyNumberFormat="1" applyFont="1" applyFill="1" applyProtection="1">
      <protection locked="0"/>
    </xf>
    <xf numFmtId="168" fontId="2" fillId="8" borderId="1" xfId="0" applyNumberFormat="1" applyFont="1" applyFill="1" applyBorder="1" applyProtection="1"/>
    <xf numFmtId="168" fontId="2" fillId="8" borderId="0" xfId="0" applyNumberFormat="1" applyFont="1" applyFill="1" applyBorder="1" applyProtection="1"/>
    <xf numFmtId="0" fontId="2" fillId="7" borderId="0" xfId="0" applyFont="1" applyFill="1" applyAlignment="1" applyProtection="1">
      <alignment horizontal="center"/>
      <protection locked="0"/>
    </xf>
    <xf numFmtId="0" fontId="2" fillId="7" borderId="0" xfId="0" applyFont="1" applyFill="1" applyAlignment="1" applyProtection="1">
      <alignment horizontal="center"/>
    </xf>
    <xf numFmtId="0" fontId="6" fillId="7" borderId="0" xfId="0" applyFont="1" applyFill="1" applyAlignment="1" applyProtection="1">
      <alignment horizontal="center"/>
    </xf>
    <xf numFmtId="0" fontId="3" fillId="0" borderId="0" xfId="0" applyFont="1" applyFill="1" applyAlignment="1" applyProtection="1">
      <alignment horizontal="center"/>
      <protection locked="0"/>
    </xf>
    <xf numFmtId="3" fontId="2" fillId="2" borderId="0" xfId="0" applyNumberFormat="1" applyFont="1" applyFill="1" applyBorder="1" applyAlignment="1" applyProtection="1">
      <alignment horizontal="center"/>
      <protection locked="0"/>
    </xf>
    <xf numFmtId="0" fontId="2" fillId="2" borderId="0" xfId="0" applyFont="1" applyFill="1" applyAlignment="1" applyProtection="1">
      <alignment horizontal="center"/>
      <protection locked="0"/>
    </xf>
    <xf numFmtId="167" fontId="2" fillId="2" borderId="0" xfId="121" applyNumberFormat="1" applyFont="1" applyFill="1" applyAlignment="1" applyProtection="1">
      <alignment horizontal="center"/>
      <protection locked="0"/>
    </xf>
    <xf numFmtId="9" fontId="2" fillId="2" borderId="0" xfId="121" applyFont="1" applyFill="1" applyAlignment="1" applyProtection="1">
      <alignment horizontal="center"/>
      <protection locked="0"/>
    </xf>
    <xf numFmtId="3" fontId="2" fillId="7" borderId="0" xfId="0" applyNumberFormat="1" applyFont="1" applyFill="1" applyBorder="1" applyAlignment="1" applyProtection="1">
      <alignment horizontal="left"/>
    </xf>
    <xf numFmtId="3" fontId="2" fillId="7" borderId="0" xfId="0" applyNumberFormat="1" applyFont="1" applyFill="1" applyAlignment="1" applyProtection="1">
      <alignment horizontal="left"/>
    </xf>
    <xf numFmtId="0" fontId="2" fillId="7" borderId="0" xfId="0" applyFont="1" applyFill="1" applyAlignment="1" applyProtection="1">
      <alignment horizontal="left"/>
    </xf>
    <xf numFmtId="9" fontId="2" fillId="2" borderId="0" xfId="121" applyNumberFormat="1" applyFont="1" applyFill="1" applyAlignment="1" applyProtection="1">
      <alignment horizontal="center"/>
      <protection locked="0"/>
    </xf>
    <xf numFmtId="0" fontId="2" fillId="0" borderId="0" xfId="0" applyNumberFormat="1" applyFont="1" applyFill="1" applyAlignment="1" applyProtection="1">
      <alignment horizontal="center"/>
    </xf>
    <xf numFmtId="0" fontId="3" fillId="0" borderId="0" xfId="0" applyNumberFormat="1" applyFont="1" applyFill="1" applyAlignment="1" applyProtection="1">
      <alignment horizontal="center"/>
    </xf>
    <xf numFmtId="0" fontId="16" fillId="10" borderId="5" xfId="0" applyNumberFormat="1" applyFont="1" applyFill="1" applyBorder="1"/>
    <xf numFmtId="0" fontId="0" fillId="10" borderId="0" xfId="0" applyFont="1" applyFill="1" applyBorder="1"/>
    <xf numFmtId="0" fontId="13" fillId="10" borderId="0" xfId="0" applyFont="1" applyFill="1"/>
    <xf numFmtId="0" fontId="0" fillId="10" borderId="0" xfId="0" applyFont="1" applyFill="1"/>
    <xf numFmtId="0" fontId="2" fillId="6" borderId="0" xfId="0" applyFont="1" applyFill="1" applyAlignment="1" applyProtection="1">
      <alignment horizontal="left"/>
    </xf>
    <xf numFmtId="168" fontId="2" fillId="9" borderId="0" xfId="0" applyNumberFormat="1" applyFont="1" applyFill="1" applyProtection="1"/>
    <xf numFmtId="17" fontId="6" fillId="0" borderId="0" xfId="0" applyNumberFormat="1" applyFont="1" applyFill="1" applyAlignment="1" applyProtection="1">
      <alignment horizontal="right"/>
    </xf>
    <xf numFmtId="10" fontId="3" fillId="6" borderId="0" xfId="121" applyNumberFormat="1" applyFont="1" applyFill="1" applyAlignment="1" applyProtection="1">
      <alignment horizontal="left"/>
    </xf>
    <xf numFmtId="3" fontId="3" fillId="6" borderId="0" xfId="0" applyNumberFormat="1" applyFont="1" applyFill="1" applyBorder="1" applyAlignment="1" applyProtection="1">
      <alignment horizontal="left"/>
      <protection locked="0"/>
    </xf>
    <xf numFmtId="0" fontId="2" fillId="6" borderId="0" xfId="0" applyFont="1" applyFill="1" applyAlignment="1" applyProtection="1">
      <alignment horizontal="left"/>
      <protection locked="0"/>
    </xf>
    <xf numFmtId="3" fontId="22" fillId="0" borderId="0" xfId="0" applyNumberFormat="1" applyFont="1" applyFill="1" applyBorder="1" applyProtection="1">
      <protection locked="0"/>
    </xf>
    <xf numFmtId="3" fontId="2" fillId="12" borderId="0" xfId="0" applyNumberFormat="1" applyFont="1" applyFill="1" applyBorder="1" applyProtection="1">
      <protection locked="0"/>
    </xf>
    <xf numFmtId="0" fontId="2" fillId="12" borderId="0" xfId="0" applyFont="1" applyFill="1" applyProtection="1">
      <protection locked="0"/>
    </xf>
    <xf numFmtId="0" fontId="3" fillId="0" borderId="0" xfId="0" applyFont="1" applyFill="1" applyBorder="1" applyProtection="1"/>
    <xf numFmtId="0" fontId="3" fillId="0" borderId="0" xfId="0" applyFont="1" applyFill="1" applyBorder="1" applyAlignment="1" applyProtection="1">
      <alignment horizontal="left"/>
    </xf>
    <xf numFmtId="0" fontId="3" fillId="11" borderId="5" xfId="0" applyFont="1" applyFill="1" applyBorder="1" applyProtection="1">
      <protection locked="0"/>
    </xf>
    <xf numFmtId="0" fontId="3" fillId="0" borderId="3" xfId="0" applyFont="1" applyFill="1" applyBorder="1" applyProtection="1"/>
    <xf numFmtId="0" fontId="3" fillId="0" borderId="8" xfId="0" applyFont="1" applyFill="1" applyBorder="1" applyAlignment="1" applyProtection="1">
      <alignment horizontal="left"/>
    </xf>
    <xf numFmtId="0" fontId="0" fillId="0" borderId="0" xfId="0" applyAlignment="1" applyProtection="1">
      <alignment horizontal="right" vertical="center"/>
      <protection locked="0"/>
    </xf>
    <xf numFmtId="0" fontId="0" fillId="0" borderId="0" xfId="0" applyBorder="1" applyAlignment="1" applyProtection="1">
      <alignment horizontal="right" vertical="center"/>
      <protection locked="0"/>
    </xf>
    <xf numFmtId="169" fontId="3" fillId="11" borderId="16" xfId="0" applyNumberFormat="1" applyFont="1" applyFill="1" applyBorder="1" applyAlignment="1" applyProtection="1">
      <alignment horizontal="right" vertical="center"/>
      <protection locked="0"/>
    </xf>
    <xf numFmtId="169" fontId="3" fillId="0" borderId="17" xfId="0" applyNumberFormat="1" applyFont="1" applyFill="1" applyBorder="1" applyAlignment="1" applyProtection="1">
      <alignment horizontal="right" vertical="center"/>
    </xf>
    <xf numFmtId="169" fontId="3" fillId="11" borderId="17" xfId="0" applyNumberFormat="1" applyFont="1" applyFill="1" applyBorder="1" applyAlignment="1" applyProtection="1">
      <alignment horizontal="right" vertical="center"/>
      <protection locked="0"/>
    </xf>
    <xf numFmtId="0" fontId="3" fillId="0" borderId="3" xfId="0" applyFont="1" applyFill="1" applyBorder="1" applyAlignment="1" applyProtection="1">
      <alignment horizontal="left"/>
    </xf>
    <xf numFmtId="169" fontId="3" fillId="13" borderId="13" xfId="0" applyNumberFormat="1" applyFont="1" applyFill="1" applyBorder="1" applyAlignment="1" applyProtection="1">
      <alignment horizontal="left"/>
      <protection locked="0"/>
    </xf>
    <xf numFmtId="169" fontId="2" fillId="0" borderId="22" xfId="0" applyNumberFormat="1" applyFont="1" applyFill="1" applyBorder="1" applyAlignment="1" applyProtection="1">
      <alignment horizontal="left"/>
      <protection locked="0"/>
    </xf>
    <xf numFmtId="168" fontId="2" fillId="12" borderId="0" xfId="0" applyNumberFormat="1" applyFont="1" applyFill="1" applyProtection="1">
      <protection locked="0"/>
    </xf>
    <xf numFmtId="168" fontId="2" fillId="15" borderId="0" xfId="0" applyNumberFormat="1" applyFont="1" applyFill="1" applyProtection="1">
      <protection locked="0"/>
    </xf>
    <xf numFmtId="9" fontId="2" fillId="12" borderId="0" xfId="121" applyFont="1" applyFill="1" applyAlignment="1" applyProtection="1">
      <alignment horizontal="center"/>
      <protection locked="0"/>
    </xf>
    <xf numFmtId="0" fontId="2" fillId="12" borderId="0" xfId="0" applyFont="1" applyFill="1" applyAlignment="1" applyProtection="1">
      <alignment horizontal="right"/>
      <protection locked="0"/>
    </xf>
    <xf numFmtId="3" fontId="2" fillId="12" borderId="0" xfId="0" applyNumberFormat="1" applyFont="1" applyFill="1" applyProtection="1">
      <protection locked="0"/>
    </xf>
    <xf numFmtId="3" fontId="2" fillId="12" borderId="0" xfId="0" applyNumberFormat="1" applyFont="1" applyFill="1" applyBorder="1" applyProtection="1"/>
    <xf numFmtId="0" fontId="2" fillId="6" borderId="0" xfId="0" applyNumberFormat="1" applyFont="1" applyFill="1" applyAlignment="1" applyProtection="1">
      <alignment horizontal="center"/>
    </xf>
    <xf numFmtId="49" fontId="2" fillId="6" borderId="0" xfId="0" applyNumberFormat="1" applyFont="1" applyFill="1" applyAlignment="1" applyProtection="1">
      <alignment horizontal="center"/>
    </xf>
    <xf numFmtId="0" fontId="3" fillId="12" borderId="11" xfId="0" applyFont="1" applyFill="1" applyBorder="1" applyProtection="1">
      <protection locked="0"/>
    </xf>
    <xf numFmtId="3" fontId="3" fillId="12" borderId="24" xfId="0" applyNumberFormat="1" applyFont="1" applyFill="1" applyBorder="1" applyAlignment="1" applyProtection="1">
      <alignment horizontal="right"/>
      <protection locked="0"/>
    </xf>
    <xf numFmtId="10" fontId="3" fillId="12" borderId="25" xfId="121" applyNumberFormat="1" applyFont="1" applyFill="1" applyBorder="1" applyProtection="1">
      <protection locked="0"/>
    </xf>
    <xf numFmtId="3" fontId="2" fillId="2" borderId="11" xfId="0" applyNumberFormat="1" applyFont="1" applyFill="1" applyBorder="1" applyProtection="1">
      <protection locked="0"/>
    </xf>
    <xf numFmtId="0" fontId="0" fillId="6" borderId="0" xfId="0" applyFill="1"/>
    <xf numFmtId="0" fontId="1" fillId="6" borderId="0" xfId="0" applyFont="1" applyFill="1"/>
    <xf numFmtId="0" fontId="2" fillId="12" borderId="0" xfId="0" applyFont="1" applyFill="1" applyProtection="1"/>
    <xf numFmtId="3" fontId="3" fillId="2" borderId="11" xfId="0" applyNumberFormat="1" applyFont="1" applyFill="1" applyBorder="1" applyProtection="1"/>
    <xf numFmtId="0" fontId="3" fillId="12" borderId="24" xfId="0" applyFont="1" applyFill="1" applyBorder="1" applyProtection="1"/>
    <xf numFmtId="168" fontId="2" fillId="0" borderId="0" xfId="0" applyNumberFormat="1" applyFont="1" applyFill="1" applyAlignment="1" applyProtection="1">
      <alignment horizontal="left"/>
    </xf>
    <xf numFmtId="0" fontId="2" fillId="12" borderId="0" xfId="0" applyFont="1" applyFill="1" applyAlignment="1" applyProtection="1">
      <alignment horizontal="right"/>
    </xf>
    <xf numFmtId="3" fontId="2" fillId="12" borderId="0" xfId="0" applyNumberFormat="1" applyFont="1" applyFill="1" applyProtection="1"/>
    <xf numFmtId="168" fontId="22" fillId="2" borderId="0" xfId="0" applyNumberFormat="1" applyFont="1" applyFill="1" applyProtection="1">
      <protection locked="0"/>
    </xf>
    <xf numFmtId="172" fontId="2" fillId="17" borderId="26" xfId="0" applyNumberFormat="1" applyFont="1" applyFill="1" applyBorder="1" applyAlignment="1" applyProtection="1">
      <alignment horizontal="left"/>
      <protection locked="0"/>
    </xf>
    <xf numFmtId="0" fontId="3" fillId="17" borderId="27" xfId="0" applyFont="1" applyFill="1" applyBorder="1" applyAlignment="1" applyProtection="1">
      <alignment horizontal="left"/>
    </xf>
    <xf numFmtId="0" fontId="1" fillId="10" borderId="0" xfId="0" applyFont="1" applyFill="1"/>
    <xf numFmtId="0" fontId="13" fillId="0" borderId="0" xfId="0" applyFont="1"/>
    <xf numFmtId="0" fontId="27" fillId="10" borderId="0" xfId="0" applyFont="1" applyFill="1"/>
    <xf numFmtId="8" fontId="1" fillId="10" borderId="0" xfId="0" applyNumberFormat="1" applyFont="1" applyFill="1"/>
    <xf numFmtId="0" fontId="29" fillId="10" borderId="0" xfId="0" applyFont="1" applyFill="1"/>
    <xf numFmtId="171" fontId="1" fillId="10" borderId="0" xfId="0" applyNumberFormat="1" applyFont="1" applyFill="1"/>
    <xf numFmtId="10" fontId="1" fillId="10" borderId="0" xfId="0" applyNumberFormat="1" applyFont="1" applyFill="1"/>
    <xf numFmtId="0" fontId="1" fillId="10" borderId="1" xfId="0" applyFont="1" applyFill="1" applyBorder="1"/>
    <xf numFmtId="8" fontId="1" fillId="10" borderId="1" xfId="0" applyNumberFormat="1" applyFont="1" applyFill="1" applyBorder="1"/>
    <xf numFmtId="167" fontId="1" fillId="10" borderId="0" xfId="0" applyNumberFormat="1" applyFont="1" applyFill="1"/>
    <xf numFmtId="0" fontId="1" fillId="10" borderId="0" xfId="0" applyFont="1" applyFill="1" applyBorder="1"/>
    <xf numFmtId="0" fontId="30" fillId="10" borderId="0" xfId="0" applyFont="1" applyFill="1"/>
    <xf numFmtId="8" fontId="13" fillId="10" borderId="0" xfId="0" applyNumberFormat="1" applyFont="1" applyFill="1"/>
    <xf numFmtId="8" fontId="13" fillId="10" borderId="0" xfId="0" applyNumberFormat="1" applyFont="1" applyFill="1" applyBorder="1"/>
    <xf numFmtId="169" fontId="28" fillId="9" borderId="2" xfId="0" applyNumberFormat="1" applyFont="1" applyFill="1" applyBorder="1" applyAlignment="1" applyProtection="1">
      <alignment horizontal="left"/>
      <protection locked="0"/>
    </xf>
    <xf numFmtId="173" fontId="3" fillId="14" borderId="16" xfId="0" applyNumberFormat="1" applyFont="1" applyFill="1" applyBorder="1" applyAlignment="1" applyProtection="1">
      <alignment horizontal="right" vertical="center"/>
      <protection locked="0"/>
    </xf>
    <xf numFmtId="173" fontId="3" fillId="14" borderId="17" xfId="0" applyNumberFormat="1" applyFont="1" applyFill="1" applyBorder="1" applyAlignment="1" applyProtection="1">
      <alignment horizontal="right" vertical="center"/>
      <protection locked="0"/>
    </xf>
    <xf numFmtId="0" fontId="3" fillId="14" borderId="18" xfId="0" applyFont="1" applyFill="1" applyBorder="1" applyAlignment="1" applyProtection="1">
      <alignment horizontal="right" vertical="center"/>
      <protection locked="0"/>
    </xf>
    <xf numFmtId="0" fontId="1" fillId="10" borderId="0" xfId="0" applyFont="1" applyFill="1" applyAlignment="1">
      <alignment horizontal="left"/>
    </xf>
    <xf numFmtId="0" fontId="12" fillId="0" borderId="0" xfId="0" applyFont="1"/>
    <xf numFmtId="0" fontId="13" fillId="18" borderId="13" xfId="0" applyFont="1" applyFill="1" applyBorder="1"/>
    <xf numFmtId="0" fontId="0" fillId="18" borderId="14" xfId="0" applyFill="1" applyBorder="1"/>
    <xf numFmtId="0" fontId="0" fillId="18" borderId="15" xfId="0" applyFill="1" applyBorder="1"/>
    <xf numFmtId="169" fontId="3" fillId="11" borderId="6" xfId="0" applyNumberFormat="1" applyFont="1" applyFill="1" applyBorder="1" applyAlignment="1" applyProtection="1">
      <alignment horizontal="center" vertical="center"/>
      <protection locked="0"/>
    </xf>
    <xf numFmtId="0" fontId="1" fillId="9" borderId="3" xfId="0" applyFont="1" applyFill="1" applyBorder="1" applyProtection="1">
      <protection locked="0"/>
    </xf>
    <xf numFmtId="0" fontId="0" fillId="0" borderId="0" xfId="0" applyProtection="1">
      <protection locked="0"/>
    </xf>
    <xf numFmtId="0" fontId="3" fillId="9" borderId="12" xfId="0" applyFont="1" applyFill="1" applyBorder="1" applyProtection="1">
      <protection locked="0"/>
    </xf>
    <xf numFmtId="0" fontId="25" fillId="0" borderId="0" xfId="0" applyFont="1" applyProtection="1">
      <protection locked="0"/>
    </xf>
    <xf numFmtId="0" fontId="3" fillId="16" borderId="22" xfId="0" applyFont="1" applyFill="1" applyBorder="1" applyProtection="1">
      <protection locked="0"/>
    </xf>
    <xf numFmtId="0" fontId="0" fillId="0" borderId="0" xfId="0" applyBorder="1" applyProtection="1">
      <protection locked="0"/>
    </xf>
    <xf numFmtId="0" fontId="2" fillId="0" borderId="22" xfId="0" applyFont="1" applyBorder="1" applyProtection="1">
      <protection locked="0"/>
    </xf>
    <xf numFmtId="0" fontId="3" fillId="11" borderId="14" xfId="0" applyFont="1" applyFill="1" applyBorder="1" applyProtection="1">
      <protection locked="0"/>
    </xf>
    <xf numFmtId="0" fontId="3" fillId="0" borderId="2" xfId="0" applyFont="1" applyFill="1" applyBorder="1" applyProtection="1">
      <protection locked="0"/>
    </xf>
    <xf numFmtId="0" fontId="6" fillId="0" borderId="0" xfId="0" applyFont="1" applyFill="1" applyBorder="1" applyProtection="1">
      <protection locked="0"/>
    </xf>
    <xf numFmtId="0" fontId="3" fillId="0" borderId="5" xfId="0" applyFont="1" applyFill="1" applyBorder="1" applyProtection="1">
      <protection locked="0"/>
    </xf>
    <xf numFmtId="0" fontId="3" fillId="0" borderId="0" xfId="0" applyFont="1" applyFill="1" applyBorder="1" applyProtection="1">
      <protection locked="0"/>
    </xf>
    <xf numFmtId="0" fontId="26" fillId="0" borderId="0" xfId="0" applyFont="1" applyFill="1" applyBorder="1" applyProtection="1">
      <protection locked="0"/>
    </xf>
    <xf numFmtId="0" fontId="2" fillId="0" borderId="22" xfId="0" applyFont="1" applyFill="1" applyBorder="1" applyProtection="1">
      <protection locked="0"/>
    </xf>
    <xf numFmtId="0" fontId="19" fillId="0" borderId="0" xfId="0" applyFont="1" applyProtection="1">
      <protection locked="0"/>
    </xf>
    <xf numFmtId="0" fontId="3" fillId="0" borderId="5" xfId="0" applyFont="1" applyFill="1" applyBorder="1" applyAlignment="1" applyProtection="1">
      <alignment horizontal="left"/>
      <protection locked="0"/>
    </xf>
    <xf numFmtId="0" fontId="22" fillId="0" borderId="0" xfId="0" applyFont="1" applyFill="1" applyProtection="1">
      <protection locked="0"/>
    </xf>
    <xf numFmtId="0" fontId="22" fillId="0" borderId="0" xfId="0" applyFont="1" applyFill="1" applyAlignment="1" applyProtection="1">
      <alignment horizontal="right"/>
      <protection locked="0"/>
    </xf>
    <xf numFmtId="0" fontId="3" fillId="9" borderId="13" xfId="0" applyFont="1" applyFill="1" applyBorder="1" applyProtection="1">
      <protection locked="0"/>
    </xf>
    <xf numFmtId="0" fontId="3" fillId="9" borderId="14" xfId="0" applyFont="1" applyFill="1" applyBorder="1" applyProtection="1">
      <protection locked="0"/>
    </xf>
    <xf numFmtId="0" fontId="3" fillId="9" borderId="15" xfId="0" applyFont="1" applyFill="1" applyBorder="1" applyAlignment="1" applyProtection="1">
      <alignment horizontal="right" vertical="center"/>
      <protection locked="0"/>
    </xf>
    <xf numFmtId="0" fontId="3" fillId="0" borderId="22" xfId="0" applyFont="1" applyFill="1" applyBorder="1" applyProtection="1">
      <protection locked="0"/>
    </xf>
    <xf numFmtId="0" fontId="2" fillId="0" borderId="0" xfId="0" applyFont="1" applyProtection="1">
      <protection locked="0"/>
    </xf>
    <xf numFmtId="0" fontId="3" fillId="0" borderId="0" xfId="0" applyFont="1" applyFill="1" applyBorder="1" applyAlignment="1" applyProtection="1">
      <alignment horizontal="left"/>
      <protection locked="0"/>
    </xf>
    <xf numFmtId="0" fontId="3" fillId="0" borderId="7" xfId="0" applyFont="1" applyFill="1" applyBorder="1" applyAlignment="1" applyProtection="1">
      <alignment horizontal="left"/>
      <protection locked="0"/>
    </xf>
    <xf numFmtId="0" fontId="3" fillId="0" borderId="8" xfId="0" applyFont="1" applyFill="1" applyBorder="1" applyProtection="1">
      <protection locked="0"/>
    </xf>
    <xf numFmtId="0" fontId="2" fillId="0" borderId="23" xfId="0" applyFont="1" applyFill="1" applyBorder="1"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horizontal="right" vertical="center"/>
      <protection locked="0"/>
    </xf>
    <xf numFmtId="0" fontId="3" fillId="13" borderId="14" xfId="0" applyFont="1" applyFill="1" applyBorder="1" applyProtection="1">
      <protection locked="0"/>
    </xf>
    <xf numFmtId="0" fontId="2" fillId="13" borderId="15" xfId="0" applyFont="1" applyFill="1" applyBorder="1" applyAlignment="1" applyProtection="1">
      <alignment horizontal="right" vertical="center"/>
      <protection locked="0"/>
    </xf>
    <xf numFmtId="0" fontId="3" fillId="0" borderId="2" xfId="0" applyFont="1" applyFill="1" applyBorder="1" applyAlignment="1" applyProtection="1">
      <alignment horizontal="left"/>
      <protection locked="0"/>
    </xf>
    <xf numFmtId="0" fontId="2" fillId="0" borderId="0" xfId="0" applyFont="1" applyFill="1" applyAlignment="1" applyProtection="1">
      <alignment horizontal="right"/>
      <protection locked="0"/>
    </xf>
    <xf numFmtId="10" fontId="2" fillId="0" borderId="0" xfId="121" applyNumberFormat="1" applyFont="1" applyFill="1" applyAlignment="1" applyProtection="1">
      <alignment horizontal="right"/>
      <protection locked="0"/>
    </xf>
    <xf numFmtId="9" fontId="2" fillId="0" borderId="0" xfId="0" applyNumberFormat="1" applyFont="1" applyAlignment="1" applyProtection="1">
      <alignment horizontal="left"/>
      <protection locked="0"/>
    </xf>
    <xf numFmtId="169" fontId="3" fillId="0" borderId="18" xfId="0" applyNumberFormat="1" applyFont="1" applyFill="1" applyBorder="1" applyAlignment="1" applyProtection="1">
      <alignment horizontal="right" vertical="center"/>
    </xf>
    <xf numFmtId="9" fontId="2" fillId="0" borderId="0" xfId="0" applyNumberFormat="1" applyFont="1" applyFill="1" applyProtection="1">
      <protection locked="0"/>
    </xf>
    <xf numFmtId="9" fontId="2" fillId="6" borderId="0" xfId="121" applyFont="1" applyFill="1" applyAlignment="1" applyProtection="1">
      <alignment horizontal="right"/>
    </xf>
    <xf numFmtId="0" fontId="3" fillId="9" borderId="13" xfId="0" applyFont="1" applyFill="1" applyBorder="1" applyAlignment="1" applyProtection="1">
      <alignment horizontal="left"/>
      <protection locked="0"/>
    </xf>
    <xf numFmtId="0" fontId="3" fillId="9" borderId="14" xfId="0" applyFont="1" applyFill="1" applyBorder="1" applyProtection="1"/>
    <xf numFmtId="0" fontId="3" fillId="9" borderId="15" xfId="0" applyFont="1" applyFill="1" applyBorder="1" applyAlignment="1" applyProtection="1">
      <alignment horizontal="right" vertical="center"/>
    </xf>
    <xf numFmtId="168" fontId="2" fillId="6" borderId="0" xfId="0" applyNumberFormat="1" applyFont="1" applyFill="1" applyAlignment="1" applyProtection="1">
      <alignment horizontal="right"/>
    </xf>
    <xf numFmtId="0" fontId="1" fillId="0" borderId="0" xfId="0" applyFont="1" applyBorder="1"/>
    <xf numFmtId="9" fontId="3" fillId="11" borderId="17" xfId="0" applyNumberFormat="1" applyFont="1" applyFill="1" applyBorder="1" applyAlignment="1" applyProtection="1">
      <alignment horizontal="right" vertical="center"/>
      <protection locked="0"/>
    </xf>
    <xf numFmtId="167" fontId="2" fillId="12" borderId="0" xfId="0" applyNumberFormat="1" applyFont="1" applyFill="1" applyProtection="1">
      <protection locked="0"/>
    </xf>
    <xf numFmtId="167" fontId="2" fillId="2" borderId="0" xfId="0" applyNumberFormat="1" applyFont="1" applyFill="1" applyProtection="1">
      <protection locked="0"/>
    </xf>
    <xf numFmtId="10" fontId="2" fillId="2" borderId="0" xfId="0" applyNumberFormat="1" applyFont="1" applyFill="1" applyProtection="1">
      <protection locked="0"/>
    </xf>
    <xf numFmtId="169" fontId="3" fillId="0" borderId="2" xfId="0" applyNumberFormat="1" applyFont="1" applyFill="1" applyBorder="1" applyAlignment="1" applyProtection="1">
      <alignment horizontal="left"/>
    </xf>
    <xf numFmtId="0" fontId="3" fillId="0" borderId="5" xfId="0" applyFont="1" applyFill="1" applyBorder="1" applyProtection="1"/>
    <xf numFmtId="0" fontId="3" fillId="0" borderId="7" xfId="0" applyFont="1" applyFill="1" applyBorder="1" applyProtection="1"/>
    <xf numFmtId="0" fontId="33" fillId="0" borderId="0" xfId="0" applyFont="1" applyAlignment="1">
      <alignment horizontal="left" vertical="center"/>
    </xf>
    <xf numFmtId="0" fontId="1" fillId="19" borderId="29" xfId="0" applyFont="1" applyFill="1" applyBorder="1" applyAlignment="1">
      <alignment horizontal="left"/>
    </xf>
    <xf numFmtId="0" fontId="1" fillId="19" borderId="29" xfId="0" applyFont="1" applyFill="1" applyBorder="1"/>
    <xf numFmtId="0" fontId="1" fillId="19" borderId="30" xfId="0" applyFont="1" applyFill="1" applyBorder="1"/>
    <xf numFmtId="0" fontId="1" fillId="19" borderId="20" xfId="0" applyFont="1" applyFill="1" applyBorder="1"/>
    <xf numFmtId="0" fontId="1" fillId="19" borderId="0" xfId="0" applyFont="1" applyFill="1" applyBorder="1" applyAlignment="1">
      <alignment horizontal="left"/>
    </xf>
    <xf numFmtId="0" fontId="1" fillId="19" borderId="0" xfId="0" applyFont="1" applyFill="1" applyBorder="1"/>
    <xf numFmtId="0" fontId="1" fillId="19" borderId="31" xfId="0" applyFont="1" applyFill="1" applyBorder="1"/>
    <xf numFmtId="0" fontId="13" fillId="19" borderId="28" xfId="0" applyFont="1" applyFill="1" applyBorder="1"/>
    <xf numFmtId="0" fontId="13" fillId="19" borderId="20" xfId="0" applyFont="1" applyFill="1" applyBorder="1"/>
    <xf numFmtId="0" fontId="13" fillId="19" borderId="0" xfId="0" applyFont="1" applyFill="1" applyBorder="1"/>
    <xf numFmtId="0" fontId="13" fillId="19" borderId="1" xfId="0" applyFont="1" applyFill="1" applyBorder="1"/>
    <xf numFmtId="0" fontId="13" fillId="19" borderId="20" xfId="0" applyFont="1" applyFill="1" applyBorder="1" applyAlignment="1">
      <alignment horizontal="left" vertical="center"/>
    </xf>
    <xf numFmtId="0" fontId="13" fillId="19" borderId="32" xfId="0" applyFont="1" applyFill="1" applyBorder="1"/>
    <xf numFmtId="0" fontId="13" fillId="19" borderId="33" xfId="0" applyFont="1" applyFill="1" applyBorder="1"/>
    <xf numFmtId="0" fontId="34" fillId="0" borderId="0" xfId="0" applyFont="1" applyAlignment="1">
      <alignment vertical="center"/>
    </xf>
    <xf numFmtId="0" fontId="3" fillId="9" borderId="27" xfId="0" applyFont="1" applyFill="1" applyBorder="1" applyAlignment="1" applyProtection="1">
      <alignment horizontal="left"/>
    </xf>
    <xf numFmtId="172" fontId="2" fillId="9" borderId="26" xfId="0" applyNumberFormat="1" applyFont="1" applyFill="1" applyBorder="1" applyAlignment="1" applyProtection="1">
      <alignment horizontal="left"/>
      <protection locked="0"/>
    </xf>
    <xf numFmtId="168" fontId="2" fillId="12" borderId="0" xfId="0" applyNumberFormat="1" applyFont="1" applyFill="1" applyAlignment="1" applyProtection="1">
      <alignment horizontal="left"/>
    </xf>
    <xf numFmtId="0" fontId="3" fillId="12" borderId="0" xfId="0" applyFont="1" applyFill="1" applyAlignment="1" applyProtection="1">
      <alignment horizontal="center"/>
      <protection locked="0"/>
    </xf>
    <xf numFmtId="0" fontId="13" fillId="20" borderId="0" xfId="0" applyFont="1" applyFill="1"/>
    <xf numFmtId="0" fontId="0" fillId="20" borderId="0" xfId="0" applyFont="1" applyFill="1"/>
    <xf numFmtId="0" fontId="0" fillId="0" borderId="0" xfId="0" applyFont="1" applyFill="1"/>
    <xf numFmtId="0" fontId="1" fillId="0" borderId="0" xfId="0" applyFont="1" applyFill="1"/>
    <xf numFmtId="0" fontId="28" fillId="9" borderId="4" xfId="0" applyFont="1" applyFill="1" applyBorder="1" applyAlignment="1" applyProtection="1">
      <alignment horizontal="right" vertical="center"/>
    </xf>
    <xf numFmtId="167" fontId="2" fillId="2" borderId="0" xfId="0" applyNumberFormat="1" applyFont="1" applyFill="1" applyAlignment="1" applyProtection="1">
      <alignment horizontal="center"/>
      <protection locked="0"/>
    </xf>
    <xf numFmtId="0" fontId="24" fillId="0" borderId="5" xfId="0" applyFont="1" applyFill="1" applyBorder="1" applyAlignment="1" applyProtection="1">
      <alignment horizontal="left"/>
      <protection locked="0"/>
    </xf>
    <xf numFmtId="170" fontId="3" fillId="6" borderId="0" xfId="121" applyNumberFormat="1" applyFont="1" applyFill="1" applyAlignment="1" applyProtection="1">
      <alignment horizontal="left"/>
    </xf>
    <xf numFmtId="4" fontId="3" fillId="6" borderId="0" xfId="0" applyNumberFormat="1" applyFont="1" applyFill="1" applyProtection="1"/>
    <xf numFmtId="9" fontId="22" fillId="12" borderId="0" xfId="121" applyFont="1" applyFill="1" applyAlignment="1" applyProtection="1">
      <alignment horizontal="center"/>
      <protection locked="0"/>
    </xf>
    <xf numFmtId="0" fontId="22" fillId="12" borderId="0" xfId="0" applyFont="1" applyFill="1" applyAlignment="1" applyProtection="1">
      <alignment horizontal="right"/>
      <protection locked="0"/>
    </xf>
    <xf numFmtId="0" fontId="25" fillId="0" borderId="0" xfId="0" applyFont="1" applyFill="1" applyProtection="1">
      <protection locked="0"/>
    </xf>
    <xf numFmtId="0" fontId="0" fillId="0" borderId="0" xfId="0" applyFill="1" applyProtection="1">
      <protection locked="0"/>
    </xf>
    <xf numFmtId="168" fontId="2" fillId="5" borderId="0" xfId="0" applyNumberFormat="1" applyFont="1" applyFill="1" applyBorder="1" applyProtection="1"/>
    <xf numFmtId="4" fontId="2" fillId="6" borderId="0" xfId="121" applyNumberFormat="1" applyFont="1" applyFill="1" applyProtection="1">
      <protection locked="0"/>
    </xf>
    <xf numFmtId="0" fontId="1" fillId="6" borderId="0" xfId="0" applyFont="1" applyFill="1" applyAlignment="1" applyProtection="1">
      <alignment horizontal="left"/>
    </xf>
    <xf numFmtId="0" fontId="1" fillId="6" borderId="0" xfId="0" applyNumberFormat="1" applyFont="1" applyFill="1" applyAlignment="1" applyProtection="1">
      <alignment horizontal="right"/>
    </xf>
    <xf numFmtId="17" fontId="0" fillId="10" borderId="0" xfId="0" applyNumberFormat="1" applyFont="1" applyFill="1"/>
    <xf numFmtId="3" fontId="22" fillId="12" borderId="0" xfId="0" applyNumberFormat="1" applyFont="1" applyFill="1" applyBorder="1" applyProtection="1">
      <protection locked="0"/>
    </xf>
    <xf numFmtId="10" fontId="2" fillId="2" borderId="0" xfId="0" applyNumberFormat="1" applyFont="1" applyFill="1" applyAlignment="1" applyProtection="1">
      <alignment horizontal="center"/>
      <protection locked="0"/>
    </xf>
    <xf numFmtId="168" fontId="2" fillId="17" borderId="0" xfId="0" applyNumberFormat="1" applyFont="1" applyFill="1" applyProtection="1">
      <protection locked="0"/>
    </xf>
    <xf numFmtId="168" fontId="3" fillId="17" borderId="0" xfId="0" applyNumberFormat="1" applyFont="1" applyFill="1" applyProtection="1"/>
    <xf numFmtId="168" fontId="3" fillId="17" borderId="1" xfId="0" applyNumberFormat="1" applyFont="1" applyFill="1" applyBorder="1" applyProtection="1"/>
    <xf numFmtId="168" fontId="7" fillId="17" borderId="0" xfId="0" applyNumberFormat="1" applyFont="1" applyFill="1" applyProtection="1"/>
    <xf numFmtId="168" fontId="3" fillId="17" borderId="0" xfId="0" applyNumberFormat="1" applyFont="1" applyFill="1" applyBorder="1" applyProtection="1"/>
    <xf numFmtId="168" fontId="2" fillId="17" borderId="0" xfId="0" applyNumberFormat="1" applyFont="1" applyFill="1" applyProtection="1"/>
    <xf numFmtId="168" fontId="9" fillId="17" borderId="0" xfId="0" applyNumberFormat="1" applyFont="1" applyFill="1" applyBorder="1" applyProtection="1"/>
    <xf numFmtId="168" fontId="3" fillId="17" borderId="0" xfId="0" applyNumberFormat="1" applyFont="1" applyFill="1" applyAlignment="1" applyProtection="1">
      <alignment horizontal="right"/>
      <protection locked="0"/>
    </xf>
    <xf numFmtId="168" fontId="2" fillId="21" borderId="0" xfId="0" applyNumberFormat="1" applyFont="1" applyFill="1" applyProtection="1">
      <protection locked="0"/>
    </xf>
    <xf numFmtId="168" fontId="3" fillId="21" borderId="0" xfId="0" applyNumberFormat="1" applyFont="1" applyFill="1" applyAlignment="1" applyProtection="1">
      <alignment horizontal="right"/>
    </xf>
    <xf numFmtId="168" fontId="3" fillId="21" borderId="0" xfId="0" applyNumberFormat="1" applyFont="1" applyFill="1" applyProtection="1"/>
    <xf numFmtId="168" fontId="3" fillId="21" borderId="1" xfId="0" applyNumberFormat="1" applyFont="1" applyFill="1" applyBorder="1" applyProtection="1"/>
    <xf numFmtId="168" fontId="7" fillId="21" borderId="0" xfId="0" applyNumberFormat="1" applyFont="1" applyFill="1" applyProtection="1"/>
    <xf numFmtId="168" fontId="3" fillId="21" borderId="0" xfId="0" applyNumberFormat="1" applyFont="1" applyFill="1" applyBorder="1" applyProtection="1"/>
    <xf numFmtId="168" fontId="2" fillId="21" borderId="0" xfId="0" applyNumberFormat="1" applyFont="1" applyFill="1" applyProtection="1"/>
    <xf numFmtId="168" fontId="9" fillId="21" borderId="0" xfId="0" applyNumberFormat="1" applyFont="1" applyFill="1" applyBorder="1" applyProtection="1"/>
    <xf numFmtId="168" fontId="3" fillId="21" borderId="0" xfId="0" applyNumberFormat="1" applyFont="1" applyFill="1" applyAlignment="1" applyProtection="1">
      <alignment horizontal="right"/>
      <protection locked="0"/>
    </xf>
    <xf numFmtId="168" fontId="2" fillId="21" borderId="0" xfId="0" applyNumberFormat="1" applyFont="1" applyFill="1" applyAlignment="1" applyProtection="1">
      <alignment horizontal="right"/>
    </xf>
    <xf numFmtId="168" fontId="2" fillId="21" borderId="1" xfId="0" applyNumberFormat="1" applyFont="1" applyFill="1" applyBorder="1" applyProtection="1"/>
    <xf numFmtId="168" fontId="2" fillId="21" borderId="0" xfId="0" applyNumberFormat="1" applyFont="1" applyFill="1" applyBorder="1" applyProtection="1"/>
    <xf numFmtId="168" fontId="2" fillId="17" borderId="0" xfId="0" applyNumberFormat="1" applyFont="1" applyFill="1" applyAlignment="1" applyProtection="1">
      <alignment horizontal="center"/>
    </xf>
    <xf numFmtId="168" fontId="3" fillId="17" borderId="0" xfId="0" applyNumberFormat="1" applyFont="1" applyFill="1" applyProtection="1">
      <protection locked="0"/>
    </xf>
    <xf numFmtId="168" fontId="2" fillId="17" borderId="0" xfId="0" applyNumberFormat="1" applyFont="1" applyFill="1" applyAlignment="1" applyProtection="1">
      <alignment horizontal="right"/>
      <protection locked="0"/>
    </xf>
    <xf numFmtId="168" fontId="7" fillId="17" borderId="0" xfId="0" applyNumberFormat="1" applyFont="1" applyFill="1" applyProtection="1">
      <protection locked="0"/>
    </xf>
    <xf numFmtId="168" fontId="2" fillId="17" borderId="1" xfId="0" applyNumberFormat="1" applyFont="1" applyFill="1" applyBorder="1" applyProtection="1">
      <protection locked="0"/>
    </xf>
    <xf numFmtId="168" fontId="2" fillId="17" borderId="0" xfId="0" applyNumberFormat="1" applyFont="1" applyFill="1" applyBorder="1" applyProtection="1">
      <protection locked="0"/>
    </xf>
    <xf numFmtId="0" fontId="2" fillId="17" borderId="0" xfId="0" applyFont="1" applyFill="1" applyAlignment="1" applyProtection="1">
      <alignment horizontal="left"/>
    </xf>
    <xf numFmtId="3" fontId="2" fillId="17" borderId="0" xfId="0" applyNumberFormat="1" applyFont="1" applyFill="1" applyBorder="1" applyProtection="1">
      <protection locked="0"/>
    </xf>
    <xf numFmtId="168" fontId="2" fillId="17" borderId="10" xfId="0" applyNumberFormat="1" applyFont="1" applyFill="1" applyBorder="1" applyProtection="1"/>
    <xf numFmtId="168" fontId="2" fillId="0" borderId="10" xfId="0" applyNumberFormat="1" applyFont="1" applyFill="1" applyBorder="1" applyProtection="1"/>
    <xf numFmtId="0" fontId="3" fillId="6" borderId="0" xfId="0" applyNumberFormat="1" applyFont="1" applyFill="1" applyAlignment="1" applyProtection="1">
      <alignment horizontal="left"/>
      <protection locked="0"/>
    </xf>
    <xf numFmtId="0" fontId="6" fillId="0" borderId="5"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169" fontId="3" fillId="11" borderId="20" xfId="0" applyNumberFormat="1" applyFont="1" applyFill="1" applyBorder="1" applyAlignment="1" applyProtection="1">
      <alignment horizontal="center" vertical="center"/>
      <protection locked="0"/>
    </xf>
    <xf numFmtId="169" fontId="3" fillId="11" borderId="6" xfId="0" applyNumberFormat="1" applyFont="1" applyFill="1" applyBorder="1" applyAlignment="1" applyProtection="1">
      <alignment horizontal="center" vertical="center"/>
      <protection locked="0"/>
    </xf>
    <xf numFmtId="169" fontId="3" fillId="11" borderId="21" xfId="0" applyNumberFormat="1" applyFont="1" applyFill="1" applyBorder="1" applyAlignment="1" applyProtection="1">
      <alignment horizontal="center" vertical="center"/>
      <protection locked="0"/>
    </xf>
    <xf numFmtId="169" fontId="3" fillId="11" borderId="9" xfId="0" applyNumberFormat="1" applyFont="1" applyFill="1" applyBorder="1" applyAlignment="1" applyProtection="1">
      <alignment horizontal="center" vertical="center"/>
      <protection locked="0"/>
    </xf>
    <xf numFmtId="172" fontId="3" fillId="11" borderId="19" xfId="0" applyNumberFormat="1" applyFont="1" applyFill="1" applyBorder="1" applyAlignment="1" applyProtection="1">
      <alignment horizontal="center"/>
      <protection locked="0"/>
    </xf>
    <xf numFmtId="172" fontId="3" fillId="11" borderId="4" xfId="0" applyNumberFormat="1" applyFont="1" applyFill="1" applyBorder="1" applyAlignment="1" applyProtection="1">
      <alignment horizontal="center"/>
      <protection locked="0"/>
    </xf>
    <xf numFmtId="0" fontId="23" fillId="0" borderId="5" xfId="0" applyFont="1" applyFill="1" applyBorder="1" applyAlignment="1" applyProtection="1">
      <alignment horizontal="left"/>
      <protection locked="0"/>
    </xf>
    <xf numFmtId="0" fontId="23" fillId="0" borderId="0" xfId="0" applyFont="1" applyFill="1" applyBorder="1" applyAlignment="1" applyProtection="1">
      <alignment horizontal="left"/>
      <protection locked="0"/>
    </xf>
  </cellXfs>
  <cellStyles count="122">
    <cellStyle name="Gevolgde hyperlink" xfId="3" builtinId="9" hidden="1"/>
    <cellStyle name="Gevolgde hyperlink" xfId="5" builtinId="9" hidden="1"/>
    <cellStyle name="Gevolgde hyperlink" xfId="7" builtinId="9" hidden="1"/>
    <cellStyle name="Gevolgde hyperlink" xfId="9" builtinId="9" hidden="1"/>
    <cellStyle name="Gevolgde hyperlink" xfId="11" builtinId="9" hidden="1"/>
    <cellStyle name="Gevolgde hyperlink" xfId="13" builtinId="9" hidden="1"/>
    <cellStyle name="Gevolgde hyperlink" xfId="15" builtinId="9" hidden="1"/>
    <cellStyle name="Gevolgde hyperlink" xfId="17" builtinId="9" hidden="1"/>
    <cellStyle name="Gevolgde hyperlink" xfId="19" builtinId="9" hidden="1"/>
    <cellStyle name="Gevolgde hyperlink" xfId="21" builtinId="9" hidden="1"/>
    <cellStyle name="Gevolgde hyperlink" xfId="23" builtinId="9" hidden="1"/>
    <cellStyle name="Gevolgde hyperlink" xfId="25" builtinId="9" hidden="1"/>
    <cellStyle name="Gevolgde hyperlink" xfId="27" builtinId="9" hidden="1"/>
    <cellStyle name="Gevolgde hyperlink" xfId="29" builtinId="9" hidden="1"/>
    <cellStyle name="Gevolgde hyperlink" xfId="31" builtinId="9" hidden="1"/>
    <cellStyle name="Gevolgde hyperlink" xfId="33" builtinId="9" hidden="1"/>
    <cellStyle name="Gevolgde hyperlink" xfId="35" builtinId="9" hidden="1"/>
    <cellStyle name="Gevolgde hyperlink" xfId="37" builtinId="9" hidden="1"/>
    <cellStyle name="Gevolgde hyperlink" xfId="39" builtinId="9" hidden="1"/>
    <cellStyle name="Gevolgde hyperlink" xfId="41" builtinId="9" hidden="1"/>
    <cellStyle name="Gevolgde hyperlink" xfId="43" builtinId="9" hidden="1"/>
    <cellStyle name="Gevolgde hyperlink" xfId="45" builtinId="9" hidden="1"/>
    <cellStyle name="Gevolgde hyperlink" xfId="47" builtinId="9" hidden="1"/>
    <cellStyle name="Gevolgde hyperlink" xfId="49" builtinId="9" hidden="1"/>
    <cellStyle name="Gevolgde hyperlink" xfId="51" builtinId="9" hidden="1"/>
    <cellStyle name="Gevolgde hyperlink" xfId="53" builtinId="9" hidden="1"/>
    <cellStyle name="Gevolgde hyperlink" xfId="55" builtinId="9" hidden="1"/>
    <cellStyle name="Gevolgde hyperlink" xfId="57" builtinId="9" hidden="1"/>
    <cellStyle name="Gevolgde hyperlink" xfId="59" builtinId="9" hidden="1"/>
    <cellStyle name="Gevolgde hyperlink" xfId="61" builtinId="9" hidden="1"/>
    <cellStyle name="Gevolgde hyperlink" xfId="63" builtinId="9" hidden="1"/>
    <cellStyle name="Gevolgde hyperlink" xfId="65" builtinId="9" hidden="1"/>
    <cellStyle name="Gevolgde hyperlink" xfId="67" builtinId="9" hidden="1"/>
    <cellStyle name="Gevolgde hyperlink" xfId="69" builtinId="9" hidden="1"/>
    <cellStyle name="Gevolgde hyperlink" xfId="71" builtinId="9" hidden="1"/>
    <cellStyle name="Gevolgde hyperlink" xfId="73" builtinId="9" hidden="1"/>
    <cellStyle name="Gevolgde hyperlink" xfId="75" builtinId="9" hidden="1"/>
    <cellStyle name="Gevolgde hyperlink" xfId="77" builtinId="9" hidden="1"/>
    <cellStyle name="Gevolgde hyperlink" xfId="79" builtinId="9" hidden="1"/>
    <cellStyle name="Gevolgde hyperlink" xfId="81" builtinId="9" hidden="1"/>
    <cellStyle name="Gevolgde hyperlink" xfId="83" builtinId="9" hidden="1"/>
    <cellStyle name="Gevolgde hyperlink" xfId="85" builtinId="9" hidden="1"/>
    <cellStyle name="Gevolgde hyperlink" xfId="87" builtinId="9" hidden="1"/>
    <cellStyle name="Gevolgde hyperlink" xfId="89" builtinId="9" hidden="1"/>
    <cellStyle name="Gevolgde hyperlink" xfId="91" builtinId="9" hidden="1"/>
    <cellStyle name="Gevolgde hyperlink" xfId="93" builtinId="9" hidden="1"/>
    <cellStyle name="Gevolgde hyperlink" xfId="95" builtinId="9" hidden="1"/>
    <cellStyle name="Gevolgde hyperlink" xfId="97" builtinId="9" hidden="1"/>
    <cellStyle name="Gevolgde hyperlink" xfId="99" builtinId="9" hidden="1"/>
    <cellStyle name="Gevolgde hyperlink" xfId="101" builtinId="9" hidden="1"/>
    <cellStyle name="Gevolgde hyperlink" xfId="103" builtinId="9" hidden="1"/>
    <cellStyle name="Gevolgde hyperlink" xfId="105" builtinId="9" hidden="1"/>
    <cellStyle name="Gevolgde hyperlink" xfId="107" builtinId="9" hidden="1"/>
    <cellStyle name="Gevolgde hyperlink" xfId="109" builtinId="9" hidden="1"/>
    <cellStyle name="Gevolgde hyperlink" xfId="111" builtinId="9" hidden="1"/>
    <cellStyle name="Gevolgde hyperlink" xfId="113" builtinId="9" hidden="1"/>
    <cellStyle name="Gevolgde hyperlink" xfId="115" builtinId="9" hidden="1"/>
    <cellStyle name="Gevolgde hyperlink" xfId="117" builtinId="9" hidden="1"/>
    <cellStyle name="Gevolgde hyperlink" xfId="11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Komma" xfId="1" builtinId="3"/>
    <cellStyle name="Procent" xfId="121" builtinId="5"/>
    <cellStyle name="Standaard" xfId="0" builtinId="0"/>
    <cellStyle name="Standaard 2" xfId="120"/>
  </cellStyles>
  <dxfs count="0"/>
  <tableStyles count="0" defaultTableStyle="TableStyleMedium9" defaultPivotStyle="PivotStyleLight16"/>
  <colors>
    <mruColors>
      <color rgb="FFFFC000"/>
      <color rgb="FFFFFF99"/>
      <color rgb="FF00FF00"/>
      <color rgb="FFFF3300"/>
      <color rgb="FF00CC66"/>
      <color rgb="FFFF6600"/>
      <color rgb="FFCCFFCC"/>
      <color rgb="FFBB3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R55"/>
  <sheetViews>
    <sheetView topLeftCell="A7" zoomScaleNormal="100" workbookViewId="0">
      <selection activeCell="N56" sqref="N56"/>
    </sheetView>
  </sheetViews>
  <sheetFormatPr defaultColWidth="8.7265625" defaultRowHeight="12.6"/>
  <cols>
    <col min="10" max="10" width="10.7265625" customWidth="1"/>
  </cols>
  <sheetData>
    <row r="1" spans="1:16" ht="13.2" thickBot="1">
      <c r="A1" s="56"/>
      <c r="B1" s="56"/>
      <c r="C1" s="56"/>
      <c r="D1" s="56"/>
      <c r="E1" s="56"/>
      <c r="F1" s="56"/>
      <c r="G1" s="56"/>
      <c r="H1" s="56"/>
      <c r="I1" s="56"/>
      <c r="J1" s="56"/>
      <c r="K1" s="56"/>
      <c r="L1" s="56"/>
      <c r="M1" s="56"/>
      <c r="N1" s="56"/>
      <c r="O1" s="56"/>
    </row>
    <row r="2" spans="1:16">
      <c r="A2" s="61"/>
      <c r="B2" s="62"/>
      <c r="C2" s="62"/>
      <c r="D2" s="62"/>
      <c r="E2" s="62"/>
      <c r="F2" s="62"/>
      <c r="G2" s="62"/>
      <c r="H2" s="62"/>
      <c r="I2" s="62"/>
      <c r="J2" s="62"/>
      <c r="K2" s="62"/>
      <c r="L2" s="63"/>
      <c r="M2" s="64"/>
      <c r="N2" s="64"/>
      <c r="O2" s="64"/>
      <c r="P2" s="41"/>
    </row>
    <row r="3" spans="1:16">
      <c r="A3" s="182" t="s">
        <v>1162</v>
      </c>
      <c r="B3" s="183"/>
      <c r="C3" s="183"/>
      <c r="D3" s="183"/>
      <c r="E3" s="183"/>
      <c r="F3" s="183"/>
      <c r="G3" s="183"/>
      <c r="H3" s="64"/>
      <c r="I3" s="64"/>
      <c r="J3" s="64"/>
      <c r="K3" s="64"/>
      <c r="L3" s="65"/>
      <c r="M3" s="64"/>
      <c r="N3" s="64"/>
      <c r="O3" s="64"/>
      <c r="P3" s="41"/>
    </row>
    <row r="4" spans="1:16">
      <c r="A4" s="40"/>
      <c r="B4" s="64"/>
      <c r="C4" s="64"/>
      <c r="D4" s="64"/>
      <c r="E4" s="64"/>
      <c r="F4" s="64"/>
      <c r="G4" s="64"/>
      <c r="H4" s="64"/>
      <c r="I4" s="64"/>
      <c r="J4" s="64"/>
      <c r="K4" s="64"/>
      <c r="L4" s="65"/>
      <c r="M4" s="64"/>
      <c r="N4" s="64"/>
      <c r="O4" s="64"/>
      <c r="P4" s="41"/>
    </row>
    <row r="5" spans="1:16">
      <c r="A5" s="66"/>
      <c r="B5" s="64"/>
      <c r="C5" s="64"/>
      <c r="D5" s="64"/>
      <c r="E5" s="64"/>
      <c r="F5" s="64"/>
      <c r="G5" s="64"/>
      <c r="H5" s="64"/>
      <c r="I5" s="64"/>
      <c r="J5" s="64"/>
      <c r="K5" s="64"/>
      <c r="L5" s="65"/>
      <c r="M5" s="56"/>
      <c r="N5" s="64"/>
      <c r="O5" s="64"/>
      <c r="P5" s="41"/>
    </row>
    <row r="6" spans="1:16" ht="13.2" thickBot="1">
      <c r="A6" s="67"/>
      <c r="B6" s="68"/>
      <c r="C6" s="68"/>
      <c r="D6" s="68"/>
      <c r="E6" s="68"/>
      <c r="F6" s="68"/>
      <c r="G6" s="68"/>
      <c r="H6" s="68"/>
      <c r="I6" s="68"/>
      <c r="J6" s="68"/>
      <c r="K6" s="68"/>
      <c r="L6" s="69"/>
      <c r="M6" s="56"/>
      <c r="N6" s="64"/>
      <c r="O6" s="64"/>
      <c r="P6" s="41"/>
    </row>
    <row r="7" spans="1:16">
      <c r="A7" s="56"/>
      <c r="B7" s="56"/>
      <c r="C7" s="56"/>
      <c r="D7" s="56"/>
      <c r="E7" s="56"/>
      <c r="F7" s="56"/>
      <c r="G7" s="56"/>
      <c r="H7" s="56"/>
      <c r="I7" s="56"/>
      <c r="J7" s="56"/>
      <c r="K7" s="56"/>
      <c r="L7" s="56"/>
      <c r="M7" s="56"/>
      <c r="N7" s="64"/>
      <c r="O7" s="64"/>
      <c r="P7" s="41"/>
    </row>
    <row r="8" spans="1:16">
      <c r="A8" s="56" t="s">
        <v>638</v>
      </c>
      <c r="B8" s="56"/>
      <c r="C8" s="56"/>
      <c r="D8" s="56"/>
      <c r="E8" s="184" t="s">
        <v>1161</v>
      </c>
      <c r="F8" s="184"/>
      <c r="G8" s="184"/>
      <c r="H8" s="185"/>
      <c r="I8" s="185"/>
      <c r="J8" s="185"/>
      <c r="K8" s="342"/>
      <c r="L8" s="56"/>
      <c r="M8" s="56"/>
      <c r="N8" s="64"/>
      <c r="O8" s="64"/>
      <c r="P8" s="41"/>
    </row>
    <row r="9" spans="1:16">
      <c r="A9" s="56"/>
      <c r="B9" s="56"/>
      <c r="C9" s="56"/>
      <c r="D9" s="56"/>
      <c r="E9" s="56"/>
      <c r="F9" s="56"/>
      <c r="G9" s="56"/>
      <c r="H9" s="56"/>
      <c r="I9" s="56"/>
      <c r="J9" s="56"/>
      <c r="K9" s="56"/>
      <c r="L9" s="56"/>
      <c r="M9" s="56"/>
      <c r="N9" s="64"/>
      <c r="O9" s="64"/>
      <c r="P9" s="41"/>
    </row>
    <row r="10" spans="1:16">
      <c r="A10" s="56" t="s">
        <v>611</v>
      </c>
      <c r="B10" s="56"/>
      <c r="C10" s="56"/>
      <c r="D10" s="56"/>
      <c r="E10" s="56"/>
      <c r="F10" s="56"/>
      <c r="G10" s="56"/>
      <c r="H10" s="56"/>
      <c r="I10" s="56"/>
      <c r="J10" s="56"/>
      <c r="K10" s="56"/>
      <c r="L10" s="56"/>
      <c r="M10" s="56"/>
      <c r="N10" s="64"/>
      <c r="O10" s="64"/>
      <c r="P10" s="41"/>
    </row>
    <row r="11" spans="1:16">
      <c r="A11" s="56"/>
      <c r="B11" s="56" t="s">
        <v>635</v>
      </c>
      <c r="C11" s="56"/>
      <c r="D11" s="56"/>
      <c r="E11" s="56"/>
      <c r="F11" s="56"/>
      <c r="G11" s="56"/>
      <c r="H11" s="56"/>
      <c r="I11" s="56"/>
      <c r="J11" s="56"/>
      <c r="K11" s="56"/>
      <c r="L11" s="56"/>
      <c r="M11" s="56"/>
      <c r="N11" s="56"/>
      <c r="O11" s="64"/>
      <c r="P11" s="41"/>
    </row>
    <row r="12" spans="1:16">
      <c r="A12" s="56"/>
      <c r="B12" s="77" t="s">
        <v>1160</v>
      </c>
      <c r="C12" s="56"/>
      <c r="D12" s="56"/>
      <c r="E12" s="56"/>
      <c r="F12" s="56"/>
      <c r="G12" s="56"/>
      <c r="H12" s="56"/>
      <c r="I12" s="56"/>
      <c r="J12" s="56"/>
      <c r="K12" s="56"/>
      <c r="L12" s="56"/>
      <c r="M12" s="56"/>
      <c r="N12" s="56"/>
      <c r="O12" s="64"/>
      <c r="P12" s="41"/>
    </row>
    <row r="13" spans="1:16">
      <c r="A13" s="56"/>
      <c r="B13" s="77" t="s">
        <v>1166</v>
      </c>
      <c r="C13" s="56"/>
      <c r="D13" s="56"/>
      <c r="E13" s="56"/>
      <c r="F13" s="56"/>
      <c r="G13" s="56"/>
      <c r="H13" s="56"/>
      <c r="I13" s="56"/>
      <c r="J13" s="56"/>
      <c r="K13" s="56"/>
      <c r="L13" s="56"/>
      <c r="M13" s="56"/>
      <c r="N13" s="56"/>
      <c r="O13" s="64"/>
      <c r="P13" s="41"/>
    </row>
    <row r="14" spans="1:16">
      <c r="A14" s="56"/>
      <c r="B14" s="56"/>
      <c r="C14" s="56"/>
      <c r="D14" s="56"/>
      <c r="E14" s="56"/>
      <c r="F14" s="56"/>
      <c r="G14" s="56"/>
      <c r="H14" s="56"/>
      <c r="I14" s="56"/>
      <c r="J14" s="56"/>
      <c r="K14" s="56"/>
      <c r="L14" s="56"/>
      <c r="M14" s="56"/>
      <c r="N14" s="56"/>
      <c r="O14" s="64"/>
      <c r="P14" s="41"/>
    </row>
    <row r="15" spans="1:16">
      <c r="A15" s="56" t="s">
        <v>610</v>
      </c>
      <c r="B15" s="56"/>
      <c r="C15" s="56"/>
      <c r="D15" s="56"/>
      <c r="E15" s="56"/>
      <c r="F15" s="56"/>
      <c r="G15" s="56"/>
      <c r="H15" s="56"/>
      <c r="I15" s="56"/>
      <c r="J15" s="56"/>
      <c r="K15" s="56"/>
      <c r="L15" s="56"/>
      <c r="M15" s="56"/>
      <c r="N15" s="56"/>
      <c r="O15" s="64"/>
      <c r="P15" s="41"/>
    </row>
    <row r="16" spans="1:16">
      <c r="A16" s="56" t="s">
        <v>609</v>
      </c>
      <c r="B16" s="77" t="s">
        <v>1072</v>
      </c>
      <c r="C16" s="56"/>
      <c r="D16" s="56"/>
      <c r="E16" s="56"/>
      <c r="F16" s="56"/>
      <c r="G16" s="56"/>
      <c r="H16" s="56"/>
      <c r="I16" s="56"/>
      <c r="J16" s="56"/>
      <c r="K16" s="56"/>
      <c r="L16" s="56"/>
      <c r="M16" s="56"/>
      <c r="N16" s="56"/>
      <c r="O16" s="64"/>
      <c r="P16" s="41"/>
    </row>
    <row r="17" spans="1:18">
      <c r="A17" s="56"/>
      <c r="B17" s="77" t="s">
        <v>1073</v>
      </c>
      <c r="C17" s="327"/>
      <c r="D17" s="327"/>
      <c r="E17" s="327"/>
      <c r="F17" s="327"/>
      <c r="G17" s="327"/>
      <c r="H17" s="327"/>
      <c r="I17" s="56"/>
      <c r="J17" s="56"/>
      <c r="K17" s="56"/>
      <c r="L17" s="56"/>
      <c r="M17" s="56"/>
      <c r="N17" s="56"/>
      <c r="O17" s="64"/>
      <c r="P17" s="41"/>
    </row>
    <row r="18" spans="1:18">
      <c r="A18" s="56"/>
      <c r="B18" s="77" t="s">
        <v>1083</v>
      </c>
      <c r="C18" s="327"/>
      <c r="D18" s="327"/>
      <c r="E18" s="327"/>
      <c r="F18" s="327"/>
      <c r="G18" s="327"/>
      <c r="H18" s="327"/>
      <c r="I18" s="56"/>
      <c r="J18" s="56"/>
      <c r="K18" s="56"/>
      <c r="L18" s="56"/>
      <c r="M18" s="56"/>
      <c r="N18" s="56"/>
      <c r="O18" s="64"/>
      <c r="P18" s="41"/>
    </row>
    <row r="19" spans="1:18">
      <c r="A19" s="56"/>
      <c r="B19" s="77" t="s">
        <v>1146</v>
      </c>
      <c r="C19" s="327"/>
      <c r="D19" s="327"/>
      <c r="E19" s="327"/>
      <c r="F19" s="327"/>
      <c r="G19" s="327"/>
      <c r="H19" s="327"/>
      <c r="I19" s="56"/>
      <c r="J19" s="56"/>
      <c r="K19" s="56"/>
      <c r="L19" s="56"/>
      <c r="M19" s="56"/>
      <c r="N19" s="56"/>
      <c r="O19" s="64"/>
      <c r="P19" s="41"/>
    </row>
    <row r="20" spans="1:18">
      <c r="A20" s="56"/>
      <c r="B20" s="77" t="s">
        <v>1082</v>
      </c>
      <c r="C20" s="327"/>
      <c r="D20" s="327"/>
      <c r="E20" s="327"/>
      <c r="F20" s="327"/>
      <c r="G20" s="327"/>
      <c r="H20" s="327"/>
      <c r="I20" s="56"/>
      <c r="J20" s="56"/>
      <c r="K20" s="56"/>
      <c r="L20" s="56"/>
      <c r="M20" s="56"/>
      <c r="N20" s="56"/>
      <c r="O20" s="64"/>
      <c r="P20" s="41"/>
    </row>
    <row r="21" spans="1:18">
      <c r="A21" s="56"/>
      <c r="B21" s="77" t="s">
        <v>1121</v>
      </c>
      <c r="C21" s="328"/>
      <c r="D21" s="328"/>
      <c r="E21" s="328"/>
      <c r="F21" s="328"/>
      <c r="G21" s="328"/>
      <c r="H21" s="328"/>
      <c r="I21" s="77"/>
      <c r="J21" s="77"/>
      <c r="K21" s="56"/>
      <c r="L21" s="56"/>
      <c r="M21" s="56"/>
      <c r="N21" s="56"/>
      <c r="O21" s="64"/>
      <c r="P21" s="41"/>
    </row>
    <row r="22" spans="1:18">
      <c r="A22" s="56" t="s">
        <v>612</v>
      </c>
      <c r="B22" s="56" t="s">
        <v>636</v>
      </c>
      <c r="C22" s="327"/>
      <c r="D22" s="327"/>
      <c r="E22" s="327"/>
      <c r="F22" s="327"/>
      <c r="G22" s="327"/>
      <c r="H22" s="327"/>
      <c r="I22" s="56"/>
      <c r="J22" s="56"/>
      <c r="K22" s="56"/>
      <c r="L22" s="56"/>
      <c r="M22" s="56"/>
      <c r="N22" s="56"/>
      <c r="O22" s="64"/>
      <c r="P22" s="41"/>
    </row>
    <row r="23" spans="1:18">
      <c r="A23" s="56" t="s">
        <v>613</v>
      </c>
      <c r="B23" s="56" t="s">
        <v>953</v>
      </c>
      <c r="C23" s="327"/>
      <c r="D23" s="327"/>
      <c r="E23" s="327"/>
      <c r="F23" s="327"/>
      <c r="G23" s="327"/>
      <c r="H23" s="327"/>
      <c r="I23" s="56"/>
      <c r="J23" s="56"/>
      <c r="K23" s="56"/>
      <c r="L23" s="56"/>
      <c r="M23" s="56"/>
      <c r="N23" s="56"/>
      <c r="O23" s="64"/>
      <c r="P23" s="41"/>
    </row>
    <row r="24" spans="1:18">
      <c r="A24" s="56"/>
      <c r="B24" s="77" t="s">
        <v>1074</v>
      </c>
      <c r="C24" s="327"/>
      <c r="D24" s="327"/>
      <c r="E24" s="327"/>
      <c r="F24" s="327"/>
      <c r="G24" s="327"/>
      <c r="H24" s="327"/>
      <c r="I24" s="56"/>
      <c r="J24" s="56"/>
      <c r="K24" s="56"/>
      <c r="L24" s="56"/>
      <c r="M24" s="56"/>
      <c r="N24" s="56"/>
      <c r="O24" s="64"/>
      <c r="P24" s="41"/>
    </row>
    <row r="25" spans="1:18">
      <c r="A25" s="56"/>
      <c r="B25" s="77" t="s">
        <v>1075</v>
      </c>
      <c r="C25" s="327"/>
      <c r="D25" s="327"/>
      <c r="E25" s="327"/>
      <c r="F25" s="327"/>
      <c r="G25" s="327"/>
      <c r="H25" s="327"/>
      <c r="I25" s="56"/>
      <c r="J25" s="56"/>
      <c r="K25" s="56"/>
      <c r="L25" s="56"/>
      <c r="M25" s="56"/>
      <c r="N25" s="56"/>
      <c r="O25" s="64"/>
      <c r="P25" s="41"/>
    </row>
    <row r="26" spans="1:18">
      <c r="A26" s="56"/>
      <c r="B26" s="77" t="s">
        <v>1076</v>
      </c>
      <c r="C26" s="56"/>
      <c r="D26" s="56"/>
      <c r="E26" s="56"/>
      <c r="F26" s="56"/>
      <c r="G26" s="56"/>
      <c r="H26" s="56"/>
      <c r="I26" s="56"/>
      <c r="J26" s="56"/>
      <c r="K26" s="56"/>
      <c r="L26" s="56"/>
      <c r="M26" s="56"/>
      <c r="N26" s="56"/>
      <c r="O26" s="64"/>
      <c r="P26" s="41"/>
    </row>
    <row r="27" spans="1:18">
      <c r="A27" s="56"/>
      <c r="B27" s="56" t="s">
        <v>1023</v>
      </c>
      <c r="C27" s="56"/>
      <c r="D27" s="56"/>
      <c r="E27" s="56"/>
      <c r="F27" s="56"/>
      <c r="G27" s="56"/>
      <c r="H27" s="56"/>
      <c r="I27" s="56"/>
      <c r="J27" s="56"/>
      <c r="K27" s="56"/>
      <c r="L27" s="56"/>
      <c r="M27" s="56"/>
      <c r="N27" s="56"/>
      <c r="O27" s="64"/>
      <c r="P27" s="41"/>
    </row>
    <row r="28" spans="1:18">
      <c r="A28" s="56" t="s">
        <v>614</v>
      </c>
      <c r="B28" s="77" t="s">
        <v>1105</v>
      </c>
      <c r="C28" s="77"/>
      <c r="D28" s="77"/>
      <c r="E28" s="77"/>
      <c r="F28" s="77"/>
      <c r="G28" s="77"/>
      <c r="H28" s="77"/>
      <c r="I28" s="77"/>
      <c r="J28" s="77"/>
      <c r="K28" s="77"/>
      <c r="L28" s="77"/>
      <c r="M28" s="77"/>
      <c r="N28" s="77"/>
      <c r="O28" s="297"/>
      <c r="P28" s="297"/>
      <c r="Q28" s="77"/>
      <c r="R28" s="77"/>
    </row>
    <row r="29" spans="1:18">
      <c r="A29" s="56"/>
      <c r="B29" s="77" t="s">
        <v>1117</v>
      </c>
      <c r="C29" s="77"/>
      <c r="D29" s="77"/>
      <c r="E29" s="77"/>
      <c r="F29" s="77"/>
      <c r="G29" s="77"/>
      <c r="H29" s="77"/>
      <c r="I29" s="77"/>
      <c r="J29" s="77"/>
      <c r="K29" s="77"/>
      <c r="L29" s="77"/>
      <c r="M29" s="77"/>
      <c r="N29" s="77"/>
      <c r="O29" s="297"/>
      <c r="P29" s="297"/>
      <c r="Q29" s="77"/>
      <c r="R29" s="77"/>
    </row>
    <row r="30" spans="1:18">
      <c r="A30" s="56"/>
      <c r="B30" s="77" t="s">
        <v>1094</v>
      </c>
      <c r="C30" s="77"/>
      <c r="D30" s="77"/>
      <c r="E30" s="77"/>
      <c r="F30" s="77"/>
      <c r="G30" s="77"/>
      <c r="H30" s="77"/>
      <c r="I30" s="77"/>
      <c r="J30" s="77"/>
      <c r="K30" s="77"/>
      <c r="L30" s="77"/>
      <c r="M30" s="77"/>
      <c r="N30" s="77"/>
      <c r="O30" s="297"/>
      <c r="P30" s="297"/>
      <c r="Q30" s="77"/>
      <c r="R30" s="77"/>
    </row>
    <row r="31" spans="1:18">
      <c r="A31" s="56" t="s">
        <v>615</v>
      </c>
      <c r="B31" s="77" t="s">
        <v>1084</v>
      </c>
      <c r="C31" s="56"/>
      <c r="D31" s="56"/>
      <c r="E31" s="56"/>
      <c r="F31" s="56"/>
      <c r="G31" s="56"/>
      <c r="H31" s="56"/>
      <c r="I31" s="56"/>
      <c r="J31" s="56"/>
      <c r="K31" s="56"/>
      <c r="L31" s="56"/>
      <c r="M31" s="56"/>
      <c r="N31" s="56"/>
      <c r="O31" s="64"/>
      <c r="P31" s="41"/>
    </row>
    <row r="32" spans="1:18">
      <c r="A32" s="56"/>
      <c r="B32" s="77" t="s">
        <v>1085</v>
      </c>
      <c r="C32" s="56"/>
      <c r="D32" s="56"/>
      <c r="E32" s="56"/>
      <c r="F32" s="56"/>
      <c r="G32" s="56"/>
      <c r="H32" s="56"/>
      <c r="I32" s="56"/>
      <c r="J32" s="56"/>
      <c r="K32" s="56"/>
      <c r="L32" s="56"/>
      <c r="M32" s="56"/>
      <c r="N32" s="56"/>
      <c r="O32" s="64"/>
      <c r="P32" s="41"/>
    </row>
    <row r="33" spans="1:16">
      <c r="A33" s="56"/>
      <c r="B33" s="77" t="s">
        <v>1077</v>
      </c>
      <c r="C33" s="56"/>
      <c r="D33" s="56"/>
      <c r="E33" s="56"/>
      <c r="F33" s="56"/>
      <c r="G33" s="56"/>
      <c r="H33" s="56"/>
      <c r="I33" s="56"/>
      <c r="J33" s="56"/>
      <c r="K33" s="56"/>
      <c r="L33" s="56"/>
      <c r="M33" s="56"/>
      <c r="N33" s="56"/>
      <c r="O33" s="64"/>
      <c r="P33" s="41"/>
    </row>
    <row r="34" spans="1:16">
      <c r="A34" s="56"/>
      <c r="B34" s="77" t="s">
        <v>1078</v>
      </c>
      <c r="C34" s="56"/>
      <c r="D34" s="56"/>
      <c r="E34" s="56"/>
      <c r="F34" s="56"/>
      <c r="G34" s="56"/>
      <c r="H34" s="56"/>
      <c r="I34" s="56"/>
      <c r="J34" s="56"/>
      <c r="K34" s="56"/>
      <c r="L34" s="56"/>
      <c r="M34" s="56"/>
      <c r="N34" s="56"/>
      <c r="O34" s="64"/>
      <c r="P34" s="41"/>
    </row>
    <row r="35" spans="1:16">
      <c r="A35" s="56" t="s">
        <v>842</v>
      </c>
      <c r="B35" s="77" t="s">
        <v>1079</v>
      </c>
      <c r="C35" s="56"/>
      <c r="D35" s="56"/>
      <c r="E35" s="56"/>
      <c r="F35" s="56"/>
      <c r="G35" s="56"/>
      <c r="H35" s="56"/>
      <c r="I35" s="56"/>
      <c r="J35" s="56"/>
      <c r="K35" s="56"/>
      <c r="L35" s="56"/>
      <c r="M35" s="56"/>
      <c r="N35" s="56"/>
      <c r="O35" s="64"/>
      <c r="P35" s="41"/>
    </row>
    <row r="36" spans="1:16">
      <c r="A36" s="56" t="s">
        <v>954</v>
      </c>
      <c r="B36" s="77" t="s">
        <v>1080</v>
      </c>
      <c r="C36" s="56"/>
      <c r="D36" s="56"/>
      <c r="E36" s="56"/>
      <c r="F36" s="56"/>
      <c r="G36" s="56"/>
      <c r="H36" s="56"/>
      <c r="I36" s="56"/>
      <c r="J36" s="56"/>
      <c r="K36" s="56"/>
      <c r="L36" s="56"/>
      <c r="M36" s="56"/>
      <c r="N36" s="56"/>
      <c r="O36" s="64"/>
      <c r="P36" s="41"/>
    </row>
    <row r="37" spans="1:16">
      <c r="A37" s="56"/>
      <c r="B37" s="56" t="s">
        <v>843</v>
      </c>
      <c r="C37" s="56"/>
      <c r="D37" s="56"/>
      <c r="E37" s="56"/>
      <c r="F37" s="56"/>
      <c r="G37" s="56"/>
      <c r="H37" s="56"/>
      <c r="I37" s="56"/>
      <c r="J37" s="56"/>
      <c r="K37" s="56"/>
      <c r="L37" s="56"/>
      <c r="M37" s="56"/>
      <c r="N37" s="56"/>
      <c r="O37" s="64"/>
      <c r="P37" s="41"/>
    </row>
    <row r="38" spans="1:16">
      <c r="A38" s="56"/>
      <c r="B38" s="56" t="s">
        <v>1081</v>
      </c>
      <c r="C38" s="56"/>
      <c r="D38" s="56"/>
      <c r="E38" s="56"/>
      <c r="F38" s="56"/>
      <c r="G38" s="56"/>
      <c r="H38" s="56"/>
      <c r="I38" s="56"/>
      <c r="J38" s="56"/>
      <c r="K38" s="56"/>
      <c r="L38" s="56"/>
      <c r="M38" s="56"/>
      <c r="N38" s="56"/>
    </row>
    <row r="39" spans="1:16">
      <c r="A39" s="56" t="s">
        <v>1093</v>
      </c>
      <c r="B39" s="232" t="s">
        <v>955</v>
      </c>
      <c r="C39" s="232"/>
      <c r="D39" s="232"/>
      <c r="E39" s="232"/>
      <c r="F39" s="232"/>
      <c r="G39" s="232"/>
      <c r="H39" s="232"/>
      <c r="I39" s="232"/>
      <c r="J39" s="232"/>
      <c r="K39" s="232"/>
      <c r="L39" s="232"/>
      <c r="M39" s="232"/>
      <c r="N39" s="56"/>
    </row>
    <row r="40" spans="1:16" ht="14.4">
      <c r="A40" s="56" t="s">
        <v>1109</v>
      </c>
      <c r="B40" s="320" t="s">
        <v>1110</v>
      </c>
      <c r="C40" s="232"/>
      <c r="D40" s="232"/>
      <c r="E40" s="232"/>
      <c r="F40" s="232"/>
      <c r="G40" s="232"/>
      <c r="H40" s="232"/>
      <c r="I40" s="232"/>
      <c r="J40" s="232"/>
      <c r="K40" s="232"/>
      <c r="L40" s="232"/>
      <c r="M40" s="232"/>
      <c r="N40" s="56"/>
    </row>
    <row r="41" spans="1:16" ht="14.4">
      <c r="A41" s="56"/>
      <c r="B41" s="320" t="s">
        <v>1115</v>
      </c>
      <c r="C41" s="232"/>
      <c r="D41" s="232"/>
      <c r="E41" s="232"/>
      <c r="F41" s="232"/>
      <c r="G41" s="232"/>
      <c r="H41" s="232"/>
      <c r="I41" s="232"/>
      <c r="J41" s="232"/>
      <c r="K41" s="232"/>
      <c r="L41" s="232"/>
      <c r="M41" s="232"/>
      <c r="N41" s="56"/>
    </row>
    <row r="42" spans="1:16" ht="14.4">
      <c r="A42" s="56"/>
      <c r="B42" s="320" t="s">
        <v>1116</v>
      </c>
      <c r="C42" s="232"/>
      <c r="D42" s="232"/>
      <c r="E42" s="232"/>
      <c r="F42" s="232"/>
      <c r="G42" s="232"/>
      <c r="H42" s="232"/>
      <c r="I42" s="232"/>
      <c r="J42" s="232"/>
      <c r="K42" s="232"/>
      <c r="L42" s="232"/>
      <c r="M42" s="232"/>
      <c r="N42" s="56"/>
    </row>
    <row r="43" spans="1:16" ht="14.4">
      <c r="A43" s="56"/>
      <c r="B43" s="320" t="s">
        <v>1119</v>
      </c>
      <c r="C43" s="232"/>
      <c r="D43" s="232"/>
      <c r="E43" s="232"/>
      <c r="F43" s="232"/>
      <c r="G43" s="232"/>
      <c r="H43" s="232"/>
      <c r="I43" s="232"/>
      <c r="J43" s="232"/>
      <c r="K43" s="232"/>
      <c r="L43" s="232"/>
      <c r="M43" s="232"/>
      <c r="N43" s="56"/>
    </row>
    <row r="44" spans="1:16">
      <c r="A44" s="56"/>
    </row>
    <row r="45" spans="1:16">
      <c r="A45" s="56"/>
      <c r="B45" s="56"/>
      <c r="C45" s="56"/>
      <c r="D45" s="56"/>
      <c r="E45" s="56"/>
      <c r="F45" s="56"/>
      <c r="G45" s="56"/>
      <c r="H45" s="56"/>
      <c r="I45" s="56"/>
      <c r="J45" s="56"/>
      <c r="K45" s="56"/>
      <c r="L45" s="56"/>
      <c r="M45" s="56"/>
      <c r="N45" s="56"/>
    </row>
    <row r="46" spans="1:16">
      <c r="A46" s="56" t="s">
        <v>616</v>
      </c>
      <c r="B46" s="56"/>
      <c r="C46" s="56"/>
      <c r="D46" s="56"/>
      <c r="E46" s="56"/>
      <c r="F46" s="56"/>
      <c r="G46" s="56"/>
      <c r="H46" s="56"/>
      <c r="I46" s="56"/>
      <c r="J46" s="56"/>
      <c r="K46" s="56"/>
      <c r="L46" s="56"/>
      <c r="M46" s="56"/>
      <c r="N46" s="56"/>
    </row>
    <row r="47" spans="1:16">
      <c r="A47" s="56"/>
      <c r="B47" s="77" t="s">
        <v>956</v>
      </c>
      <c r="C47" s="56"/>
      <c r="D47" s="56"/>
      <c r="E47" s="56"/>
      <c r="F47" s="56"/>
      <c r="G47" s="56"/>
      <c r="H47" s="56"/>
      <c r="I47" s="56"/>
      <c r="J47" s="56"/>
      <c r="K47" s="56"/>
      <c r="L47" s="56"/>
      <c r="M47" s="56"/>
      <c r="N47" s="56"/>
    </row>
    <row r="48" spans="1:16">
      <c r="A48" s="56"/>
      <c r="B48" s="56"/>
      <c r="C48" s="56"/>
      <c r="D48" s="56"/>
      <c r="E48" s="56"/>
      <c r="F48" s="56"/>
      <c r="G48" s="56"/>
      <c r="H48" s="56"/>
      <c r="I48" s="56"/>
      <c r="J48" s="56"/>
      <c r="K48" s="56"/>
      <c r="L48" s="56"/>
      <c r="M48" s="56"/>
      <c r="N48" s="56"/>
    </row>
    <row r="49" spans="1:14">
      <c r="A49" s="56"/>
      <c r="B49" s="56"/>
      <c r="C49" s="56"/>
      <c r="D49" s="56"/>
      <c r="E49" s="56"/>
      <c r="F49" s="56"/>
      <c r="G49" s="56"/>
      <c r="H49" s="56"/>
      <c r="I49" s="56"/>
      <c r="J49" s="56"/>
      <c r="K49" s="56"/>
      <c r="L49" s="56"/>
      <c r="M49" s="56"/>
      <c r="N49" s="56"/>
    </row>
    <row r="50" spans="1:14">
      <c r="A50" s="56"/>
      <c r="B50" s="56"/>
      <c r="C50" s="56"/>
      <c r="D50" s="56"/>
      <c r="E50" s="56"/>
      <c r="F50" s="56"/>
      <c r="G50" s="56"/>
      <c r="H50" s="56"/>
      <c r="I50" s="56"/>
      <c r="J50" s="56"/>
      <c r="K50" s="56"/>
      <c r="L50" s="56"/>
      <c r="M50" s="56"/>
      <c r="N50" s="56"/>
    </row>
    <row r="51" spans="1:14">
      <c r="A51" s="56"/>
      <c r="B51" s="56"/>
      <c r="C51" s="56"/>
      <c r="D51" s="56"/>
      <c r="E51" s="56"/>
      <c r="F51" s="56"/>
      <c r="G51" s="56"/>
      <c r="H51" s="56"/>
      <c r="I51" s="56"/>
      <c r="J51" s="56"/>
      <c r="K51" s="56"/>
      <c r="L51" s="56"/>
      <c r="M51" s="56"/>
      <c r="N51" s="56"/>
    </row>
    <row r="52" spans="1:14">
      <c r="A52" s="325" t="s">
        <v>1170</v>
      </c>
      <c r="B52" s="326"/>
      <c r="C52" s="326"/>
      <c r="D52" s="326"/>
      <c r="E52" s="56"/>
      <c r="F52" s="56"/>
      <c r="G52" s="56"/>
      <c r="H52" s="56"/>
      <c r="I52" s="56"/>
      <c r="J52" s="56"/>
      <c r="K52" s="56"/>
      <c r="L52" s="56"/>
      <c r="M52" s="56"/>
      <c r="N52" s="56"/>
    </row>
    <row r="53" spans="1:14">
      <c r="A53" s="56"/>
      <c r="B53" s="56"/>
      <c r="C53" s="56"/>
      <c r="D53" s="56"/>
      <c r="E53" s="56"/>
      <c r="F53" s="56"/>
      <c r="G53" s="56"/>
      <c r="H53" s="56"/>
      <c r="I53" s="56"/>
      <c r="J53" s="56"/>
      <c r="K53" s="56"/>
      <c r="L53" s="56"/>
      <c r="M53" s="56"/>
      <c r="N53" s="56"/>
    </row>
    <row r="54" spans="1:14">
      <c r="A54" s="56"/>
      <c r="B54" s="56"/>
      <c r="C54" s="56"/>
      <c r="D54" s="56"/>
      <c r="E54" s="56"/>
      <c r="F54" s="56"/>
      <c r="G54" s="56"/>
      <c r="H54" s="56"/>
      <c r="I54" s="56"/>
      <c r="J54" s="56"/>
      <c r="K54" s="56"/>
      <c r="L54" s="56"/>
      <c r="M54" s="56"/>
      <c r="N54" s="56"/>
    </row>
    <row r="55" spans="1:14">
      <c r="A55" s="56"/>
      <c r="B55" s="56"/>
      <c r="C55" s="56"/>
      <c r="D55" s="56"/>
      <c r="E55" s="56"/>
      <c r="F55" s="56"/>
      <c r="G55" s="56"/>
      <c r="H55" s="56"/>
      <c r="I55" s="56"/>
      <c r="J55" s="56"/>
      <c r="K55" s="56"/>
      <c r="L55" s="56"/>
      <c r="M55" s="56"/>
      <c r="N55" s="56"/>
    </row>
  </sheetData>
  <phoneticPr fontId="12" type="noConversion"/>
  <pageMargins left="0.75" right="0.75" top="1" bottom="1" header="0.5" footer="0.5"/>
  <pageSetup paperSize="9" orientation="portrait" horizontalDpi="1200" verticalDpi="1200"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AI854"/>
  <sheetViews>
    <sheetView tabSelected="1" zoomScaleNormal="100" zoomScaleSheetLayoutView="100" zoomScalePageLayoutView="125" workbookViewId="0">
      <pane ySplit="1908" topLeftCell="A724" activePane="bottomLeft"/>
      <selection activeCell="O2" sqref="O2"/>
      <selection pane="bottomLeft" activeCell="Q739" sqref="Q739"/>
    </sheetView>
  </sheetViews>
  <sheetFormatPr defaultColWidth="7.90625" defaultRowHeight="10.199999999999999" outlineLevelCol="1"/>
  <cols>
    <col min="1" max="1" width="3.90625" style="3" customWidth="1"/>
    <col min="2" max="2" width="27.453125" style="39" customWidth="1"/>
    <col min="3" max="3" width="3.08984375" style="39" customWidth="1"/>
    <col min="4" max="4" width="11.453125" style="3" bestFit="1" customWidth="1"/>
    <col min="5" max="5" width="4.08984375" style="4" customWidth="1" outlineLevel="1"/>
    <col min="6" max="6" width="5.7265625" style="173" customWidth="1" outlineLevel="1"/>
    <col min="7" max="7" width="5.7265625" style="9" customWidth="1" outlineLevel="1"/>
    <col min="8" max="8" width="4.08984375" style="4" customWidth="1" outlineLevel="1"/>
    <col min="9" max="10" width="3.90625" style="4" customWidth="1" outlineLevel="1"/>
    <col min="11" max="11" width="9.26953125" style="4" customWidth="1" outlineLevel="1"/>
    <col min="12" max="12" width="9.36328125" style="114" bestFit="1" customWidth="1"/>
    <col min="13" max="13" width="7.26953125" style="29" bestFit="1" customWidth="1"/>
    <col min="14" max="14" width="7.26953125" style="350" bestFit="1" customWidth="1"/>
    <col min="15" max="15" width="9.36328125" style="353" bestFit="1" customWidth="1"/>
    <col min="16" max="16" width="9.36328125" style="19" bestFit="1" customWidth="1"/>
    <col min="17" max="18" width="8.36328125" style="42" bestFit="1" customWidth="1"/>
    <col min="19" max="19" width="7.90625" style="42" bestFit="1" customWidth="1"/>
    <col min="20" max="20" width="8.36328125" style="42" bestFit="1" customWidth="1"/>
    <col min="21" max="21" width="8.36328125" style="114" customWidth="1"/>
    <col min="22" max="22" width="10.7265625" style="42" customWidth="1"/>
    <col min="23" max="23" width="7.90625" style="3" customWidth="1"/>
    <col min="24" max="16384" width="7.90625" style="1"/>
  </cols>
  <sheetData>
    <row r="1" spans="1:35" s="3" customFormat="1">
      <c r="A1" s="36"/>
      <c r="B1" s="229">
        <f>globals!B2</f>
        <v>35430</v>
      </c>
      <c r="D1" s="188" t="s">
        <v>1169</v>
      </c>
      <c r="E1" s="90"/>
      <c r="F1" s="168"/>
      <c r="G1" s="91"/>
      <c r="H1" s="90"/>
      <c r="I1" s="90"/>
      <c r="J1" s="92"/>
      <c r="K1" s="93"/>
      <c r="L1" s="114"/>
      <c r="M1" s="94"/>
      <c r="N1" s="350"/>
      <c r="O1" s="353"/>
      <c r="P1" s="19"/>
      <c r="Q1" s="101"/>
      <c r="R1" s="101"/>
      <c r="S1" s="101"/>
      <c r="T1" s="101"/>
      <c r="U1" s="114"/>
      <c r="V1" s="101"/>
      <c r="X1" s="1"/>
      <c r="Y1" s="1"/>
      <c r="Z1" s="1"/>
      <c r="AA1" s="1"/>
      <c r="AB1" s="1"/>
      <c r="AC1" s="1"/>
      <c r="AD1" s="1"/>
      <c r="AE1" s="1"/>
      <c r="AF1" s="1"/>
      <c r="AG1" s="1"/>
      <c r="AH1" s="1"/>
      <c r="AI1" s="1"/>
    </row>
    <row r="2" spans="1:35" s="3" customFormat="1">
      <c r="A2" s="36"/>
      <c r="B2" s="230" t="str">
        <f>globals!B4</f>
        <v>titel film</v>
      </c>
      <c r="C2" s="38" t="s">
        <v>1034</v>
      </c>
      <c r="D2" s="3" t="s">
        <v>951</v>
      </c>
      <c r="E2" s="176" t="s">
        <v>606</v>
      </c>
      <c r="F2" s="176" t="s">
        <v>607</v>
      </c>
      <c r="G2" s="176" t="s">
        <v>608</v>
      </c>
      <c r="H2" s="177" t="s">
        <v>253</v>
      </c>
      <c r="I2" s="178" t="s">
        <v>512</v>
      </c>
      <c r="J2" s="178" t="s">
        <v>6</v>
      </c>
      <c r="K2" s="176" t="s">
        <v>511</v>
      </c>
      <c r="L2" s="20" t="s">
        <v>5</v>
      </c>
      <c r="M2" s="95" t="s">
        <v>581</v>
      </c>
      <c r="N2" s="365" t="s">
        <v>1167</v>
      </c>
      <c r="O2" s="354" t="s">
        <v>3</v>
      </c>
      <c r="P2" s="76" t="s">
        <v>602</v>
      </c>
      <c r="Q2" s="101" t="s">
        <v>577</v>
      </c>
      <c r="R2" s="101" t="s">
        <v>578</v>
      </c>
      <c r="S2" s="101" t="s">
        <v>579</v>
      </c>
      <c r="T2" s="101" t="s">
        <v>952</v>
      </c>
      <c r="U2" s="19" t="s">
        <v>576</v>
      </c>
      <c r="V2" s="94" t="s">
        <v>807</v>
      </c>
      <c r="X2" s="1"/>
      <c r="Y2" s="1"/>
      <c r="Z2" s="1"/>
      <c r="AA2" s="1"/>
      <c r="AB2" s="1"/>
      <c r="AC2" s="1"/>
      <c r="AD2" s="1"/>
      <c r="AE2" s="1"/>
      <c r="AF2" s="1"/>
      <c r="AG2" s="1"/>
      <c r="AH2" s="1"/>
      <c r="AI2" s="1"/>
    </row>
    <row r="3" spans="1:35" s="3" customFormat="1">
      <c r="A3" s="48"/>
      <c r="B3" s="49" t="s">
        <v>835</v>
      </c>
      <c r="C3" s="49"/>
      <c r="D3" s="122"/>
      <c r="E3" s="121"/>
      <c r="F3" s="169"/>
      <c r="G3" s="124"/>
      <c r="H3" s="125"/>
      <c r="I3" s="123"/>
      <c r="J3" s="124"/>
      <c r="K3" s="123"/>
      <c r="L3" s="20"/>
      <c r="M3" s="94"/>
      <c r="N3" s="350"/>
      <c r="O3" s="354"/>
      <c r="P3" s="19"/>
      <c r="Q3" s="94"/>
      <c r="R3" s="94"/>
      <c r="S3" s="94"/>
      <c r="T3" s="94"/>
      <c r="U3" s="19"/>
      <c r="V3" s="94"/>
      <c r="X3" s="1"/>
      <c r="Y3" s="1"/>
      <c r="Z3" s="1"/>
      <c r="AA3" s="1"/>
      <c r="AB3" s="1"/>
      <c r="AC3" s="1"/>
      <c r="AD3" s="1"/>
      <c r="AE3" s="1"/>
      <c r="AF3" s="1"/>
      <c r="AG3" s="1"/>
      <c r="AH3" s="1"/>
      <c r="AI3" s="1"/>
    </row>
    <row r="4" spans="1:35" s="3" customFormat="1">
      <c r="A4" s="181">
        <v>1000</v>
      </c>
      <c r="B4" s="38" t="s">
        <v>217</v>
      </c>
      <c r="C4" s="38"/>
      <c r="D4" s="37"/>
      <c r="E4" s="126"/>
      <c r="F4" s="169"/>
      <c r="G4" s="124"/>
      <c r="H4" s="125"/>
      <c r="I4" s="123"/>
      <c r="J4" s="124"/>
      <c r="K4" s="127"/>
      <c r="L4" s="21">
        <f t="shared" ref="L4:V4" si="0">L89</f>
        <v>0</v>
      </c>
      <c r="M4" s="96">
        <f t="shared" si="0"/>
        <v>0</v>
      </c>
      <c r="N4" s="346">
        <f t="shared" ref="N4" si="1">N89</f>
        <v>0</v>
      </c>
      <c r="O4" s="355">
        <f t="shared" ref="O4" si="2">O89</f>
        <v>0</v>
      </c>
      <c r="P4" s="21">
        <f t="shared" si="0"/>
        <v>0</v>
      </c>
      <c r="Q4" s="96">
        <f t="shared" si="0"/>
        <v>0</v>
      </c>
      <c r="R4" s="96">
        <f t="shared" si="0"/>
        <v>0</v>
      </c>
      <c r="S4" s="96">
        <f t="shared" si="0"/>
        <v>0</v>
      </c>
      <c r="T4" s="96">
        <f t="shared" si="0"/>
        <v>0</v>
      </c>
      <c r="U4" s="19">
        <f t="shared" si="0"/>
        <v>0</v>
      </c>
      <c r="V4" s="96">
        <f t="shared" si="0"/>
        <v>0</v>
      </c>
      <c r="X4" s="1"/>
      <c r="Y4" s="1"/>
      <c r="Z4" s="1"/>
      <c r="AA4" s="1"/>
      <c r="AB4" s="1"/>
      <c r="AC4" s="1"/>
      <c r="AD4" s="1"/>
      <c r="AE4" s="1"/>
      <c r="AF4" s="1"/>
      <c r="AG4" s="1"/>
      <c r="AH4" s="1"/>
      <c r="AI4" s="1"/>
    </row>
    <row r="5" spans="1:35" s="3" customFormat="1">
      <c r="A5" s="181">
        <v>1100</v>
      </c>
      <c r="B5" s="38" t="s">
        <v>218</v>
      </c>
      <c r="C5" s="38"/>
      <c r="D5" s="37"/>
      <c r="E5" s="126"/>
      <c r="F5" s="169"/>
      <c r="G5" s="124"/>
      <c r="H5" s="125"/>
      <c r="I5" s="123"/>
      <c r="J5" s="124"/>
      <c r="K5" s="127"/>
      <c r="L5" s="21">
        <f t="shared" ref="L5:V5" si="3">L102</f>
        <v>0</v>
      </c>
      <c r="M5" s="96">
        <f t="shared" si="3"/>
        <v>0</v>
      </c>
      <c r="N5" s="346">
        <f t="shared" ref="N5" si="4">N102</f>
        <v>0</v>
      </c>
      <c r="O5" s="355">
        <f t="shared" ref="O5" si="5">O102</f>
        <v>0</v>
      </c>
      <c r="P5" s="21">
        <f t="shared" si="3"/>
        <v>0</v>
      </c>
      <c r="Q5" s="96">
        <f t="shared" si="3"/>
        <v>0</v>
      </c>
      <c r="R5" s="96">
        <f t="shared" si="3"/>
        <v>0</v>
      </c>
      <c r="S5" s="96">
        <f t="shared" si="3"/>
        <v>0</v>
      </c>
      <c r="T5" s="96">
        <f t="shared" si="3"/>
        <v>0</v>
      </c>
      <c r="U5" s="19">
        <f t="shared" si="3"/>
        <v>0</v>
      </c>
      <c r="V5" s="96">
        <f t="shared" si="3"/>
        <v>0</v>
      </c>
      <c r="X5" s="1"/>
      <c r="Y5" s="1"/>
      <c r="Z5" s="1"/>
      <c r="AA5" s="1"/>
      <c r="AB5" s="1"/>
      <c r="AC5" s="1"/>
      <c r="AD5" s="1"/>
      <c r="AE5" s="1"/>
      <c r="AF5" s="1"/>
      <c r="AG5" s="1"/>
      <c r="AH5" s="1"/>
      <c r="AI5" s="1"/>
    </row>
    <row r="6" spans="1:35" s="3" customFormat="1">
      <c r="A6" s="181">
        <v>1200</v>
      </c>
      <c r="B6" s="38" t="s">
        <v>14</v>
      </c>
      <c r="C6" s="38"/>
      <c r="D6" s="37"/>
      <c r="E6" s="126"/>
      <c r="F6" s="169"/>
      <c r="G6" s="124"/>
      <c r="H6" s="125"/>
      <c r="I6" s="123"/>
      <c r="J6" s="124"/>
      <c r="K6" s="127"/>
      <c r="L6" s="21">
        <f t="shared" ref="L6:V6" si="6">L115</f>
        <v>0</v>
      </c>
      <c r="M6" s="96">
        <f t="shared" si="6"/>
        <v>0</v>
      </c>
      <c r="N6" s="346">
        <f t="shared" ref="N6" si="7">N115</f>
        <v>0</v>
      </c>
      <c r="O6" s="355">
        <f t="shared" ref="O6" si="8">O115</f>
        <v>0</v>
      </c>
      <c r="P6" s="21">
        <f t="shared" si="6"/>
        <v>0</v>
      </c>
      <c r="Q6" s="96">
        <f t="shared" si="6"/>
        <v>0</v>
      </c>
      <c r="R6" s="96">
        <f t="shared" si="6"/>
        <v>0</v>
      </c>
      <c r="S6" s="96">
        <f t="shared" si="6"/>
        <v>0</v>
      </c>
      <c r="T6" s="96">
        <f t="shared" si="6"/>
        <v>0</v>
      </c>
      <c r="U6" s="19">
        <f t="shared" si="6"/>
        <v>0</v>
      </c>
      <c r="V6" s="96">
        <f t="shared" si="6"/>
        <v>0</v>
      </c>
      <c r="X6" s="1"/>
      <c r="Y6" s="1"/>
      <c r="Z6" s="1"/>
      <c r="AA6" s="1"/>
      <c r="AB6" s="1"/>
      <c r="AC6" s="1"/>
      <c r="AD6" s="1"/>
      <c r="AE6" s="1"/>
      <c r="AF6" s="1"/>
      <c r="AG6" s="1"/>
      <c r="AH6" s="1"/>
      <c r="AI6" s="1"/>
    </row>
    <row r="7" spans="1:35" s="3" customFormat="1">
      <c r="A7" s="181">
        <v>1300</v>
      </c>
      <c r="B7" s="38" t="s">
        <v>18</v>
      </c>
      <c r="C7" s="38"/>
      <c r="D7" s="37"/>
      <c r="E7" s="126"/>
      <c r="F7" s="169"/>
      <c r="G7" s="124"/>
      <c r="H7" s="125"/>
      <c r="I7" s="123"/>
      <c r="J7" s="124"/>
      <c r="K7" s="127"/>
      <c r="L7" s="21">
        <f t="shared" ref="L7:V7" si="9">L131</f>
        <v>0</v>
      </c>
      <c r="M7" s="96">
        <f t="shared" si="9"/>
        <v>0</v>
      </c>
      <c r="N7" s="346">
        <f t="shared" ref="N7" si="10">N131</f>
        <v>0</v>
      </c>
      <c r="O7" s="355">
        <f t="shared" ref="O7" si="11">O131</f>
        <v>0</v>
      </c>
      <c r="P7" s="21">
        <f t="shared" si="9"/>
        <v>0</v>
      </c>
      <c r="Q7" s="96">
        <f t="shared" si="9"/>
        <v>0</v>
      </c>
      <c r="R7" s="96">
        <f t="shared" si="9"/>
        <v>0</v>
      </c>
      <c r="S7" s="96">
        <f t="shared" si="9"/>
        <v>0</v>
      </c>
      <c r="T7" s="96">
        <f t="shared" si="9"/>
        <v>0</v>
      </c>
      <c r="U7" s="19">
        <f t="shared" si="9"/>
        <v>0</v>
      </c>
      <c r="V7" s="96">
        <f t="shared" si="9"/>
        <v>0</v>
      </c>
      <c r="X7" s="1"/>
      <c r="Y7" s="1"/>
      <c r="Z7" s="1"/>
      <c r="AA7" s="1"/>
      <c r="AB7" s="1"/>
      <c r="AC7" s="1"/>
      <c r="AD7" s="1"/>
      <c r="AE7" s="1"/>
      <c r="AF7" s="1"/>
      <c r="AG7" s="1"/>
      <c r="AH7" s="1"/>
      <c r="AI7" s="1"/>
    </row>
    <row r="8" spans="1:35" s="3" customFormat="1">
      <c r="A8" s="181">
        <v>1400</v>
      </c>
      <c r="B8" s="38" t="s">
        <v>219</v>
      </c>
      <c r="C8" s="38"/>
      <c r="D8" s="37"/>
      <c r="E8" s="126"/>
      <c r="F8" s="169"/>
      <c r="G8" s="124"/>
      <c r="H8" s="125"/>
      <c r="I8" s="123"/>
      <c r="J8" s="124"/>
      <c r="K8" s="127"/>
      <c r="L8" s="21">
        <f t="shared" ref="L8:V8" si="12">L166</f>
        <v>0</v>
      </c>
      <c r="M8" s="96">
        <f t="shared" si="12"/>
        <v>0</v>
      </c>
      <c r="N8" s="346">
        <f t="shared" ref="N8" si="13">N166</f>
        <v>0</v>
      </c>
      <c r="O8" s="355">
        <f t="shared" ref="O8" si="14">O166</f>
        <v>0</v>
      </c>
      <c r="P8" s="21">
        <f t="shared" si="12"/>
        <v>0</v>
      </c>
      <c r="Q8" s="96">
        <f t="shared" si="12"/>
        <v>0</v>
      </c>
      <c r="R8" s="96">
        <f t="shared" si="12"/>
        <v>0</v>
      </c>
      <c r="S8" s="96">
        <f t="shared" si="12"/>
        <v>0</v>
      </c>
      <c r="T8" s="96">
        <f t="shared" si="12"/>
        <v>0</v>
      </c>
      <c r="U8" s="19">
        <f t="shared" si="12"/>
        <v>0</v>
      </c>
      <c r="V8" s="96">
        <f t="shared" si="12"/>
        <v>0</v>
      </c>
      <c r="X8" s="1"/>
      <c r="Y8" s="1"/>
      <c r="Z8" s="1"/>
      <c r="AA8" s="1"/>
      <c r="AB8" s="1"/>
      <c r="AC8" s="1"/>
      <c r="AD8" s="1"/>
      <c r="AE8" s="1"/>
      <c r="AF8" s="1"/>
      <c r="AG8" s="1"/>
      <c r="AH8" s="1"/>
      <c r="AI8" s="1"/>
    </row>
    <row r="9" spans="1:35" s="3" customFormat="1">
      <c r="A9" s="181">
        <v>1500</v>
      </c>
      <c r="B9" s="38" t="s">
        <v>220</v>
      </c>
      <c r="C9" s="38"/>
      <c r="D9" s="37"/>
      <c r="E9" s="126"/>
      <c r="F9" s="169"/>
      <c r="G9" s="124"/>
      <c r="H9" s="125"/>
      <c r="I9" s="123"/>
      <c r="J9" s="124"/>
      <c r="K9" s="127"/>
      <c r="L9" s="23">
        <f t="shared" ref="L9:V9" si="15">L176</f>
        <v>0</v>
      </c>
      <c r="M9" s="97">
        <f t="shared" si="15"/>
        <v>0</v>
      </c>
      <c r="N9" s="347">
        <f t="shared" ref="N9" si="16">N176</f>
        <v>0</v>
      </c>
      <c r="O9" s="356">
        <f t="shared" ref="O9" si="17">O176</f>
        <v>0</v>
      </c>
      <c r="P9" s="23">
        <f t="shared" si="15"/>
        <v>0</v>
      </c>
      <c r="Q9" s="97">
        <f t="shared" si="15"/>
        <v>0</v>
      </c>
      <c r="R9" s="97">
        <f t="shared" si="15"/>
        <v>0</v>
      </c>
      <c r="S9" s="97">
        <f t="shared" si="15"/>
        <v>0</v>
      </c>
      <c r="T9" s="97">
        <f t="shared" si="15"/>
        <v>0</v>
      </c>
      <c r="U9" s="27">
        <f t="shared" si="15"/>
        <v>0</v>
      </c>
      <c r="V9" s="97">
        <f t="shared" si="15"/>
        <v>0</v>
      </c>
      <c r="X9" s="1"/>
      <c r="Y9" s="1"/>
      <c r="Z9" s="1"/>
      <c r="AA9" s="1"/>
      <c r="AB9" s="1"/>
      <c r="AC9" s="1"/>
      <c r="AD9" s="1"/>
      <c r="AE9" s="1"/>
      <c r="AF9" s="1"/>
      <c r="AG9" s="1"/>
      <c r="AH9" s="1"/>
      <c r="AI9" s="1"/>
    </row>
    <row r="10" spans="1:35" s="3" customFormat="1">
      <c r="A10" s="50"/>
      <c r="B10" s="51" t="s">
        <v>836</v>
      </c>
      <c r="C10" s="51"/>
      <c r="D10" s="128"/>
      <c r="E10" s="129"/>
      <c r="F10" s="170"/>
      <c r="G10" s="131"/>
      <c r="H10" s="132"/>
      <c r="I10" s="130"/>
      <c r="J10" s="131"/>
      <c r="K10" s="127"/>
      <c r="L10" s="24">
        <f t="shared" ref="L10:V10" si="18">SUM(L4:L9)</f>
        <v>0</v>
      </c>
      <c r="M10" s="98">
        <f t="shared" si="18"/>
        <v>0</v>
      </c>
      <c r="N10" s="348">
        <f t="shared" ref="N10" si="19">SUM(N4:N9)</f>
        <v>0</v>
      </c>
      <c r="O10" s="357">
        <f t="shared" ref="O10" si="20">SUM(O4:O9)</f>
        <v>0</v>
      </c>
      <c r="P10" s="24">
        <f t="shared" si="18"/>
        <v>0</v>
      </c>
      <c r="Q10" s="98">
        <f t="shared" si="18"/>
        <v>0</v>
      </c>
      <c r="R10" s="98">
        <f t="shared" si="18"/>
        <v>0</v>
      </c>
      <c r="S10" s="98">
        <f t="shared" si="18"/>
        <v>0</v>
      </c>
      <c r="T10" s="98">
        <f t="shared" si="18"/>
        <v>0</v>
      </c>
      <c r="U10" s="19">
        <f t="shared" si="18"/>
        <v>0</v>
      </c>
      <c r="V10" s="98">
        <f t="shared" si="18"/>
        <v>0</v>
      </c>
      <c r="X10" s="1"/>
      <c r="Y10" s="1"/>
      <c r="Z10" s="1"/>
      <c r="AA10" s="1"/>
      <c r="AB10" s="1"/>
      <c r="AC10" s="1"/>
      <c r="AD10" s="1"/>
      <c r="AE10" s="1"/>
      <c r="AF10" s="1"/>
      <c r="AG10" s="1"/>
      <c r="AH10" s="1"/>
      <c r="AI10" s="1"/>
    </row>
    <row r="11" spans="1:35" s="3" customFormat="1">
      <c r="A11" s="50"/>
      <c r="B11" s="38"/>
      <c r="C11" s="38"/>
      <c r="D11" s="37"/>
      <c r="E11" s="126"/>
      <c r="F11" s="169"/>
      <c r="G11" s="124"/>
      <c r="H11" s="125"/>
      <c r="I11" s="123"/>
      <c r="J11" s="124"/>
      <c r="K11" s="127"/>
      <c r="L11" s="21"/>
      <c r="M11" s="96"/>
      <c r="N11" s="346"/>
      <c r="O11" s="355"/>
      <c r="P11" s="21"/>
      <c r="Q11" s="96"/>
      <c r="R11" s="96"/>
      <c r="S11" s="96"/>
      <c r="T11" s="96"/>
      <c r="U11" s="19"/>
      <c r="V11" s="96"/>
      <c r="X11" s="1"/>
      <c r="Y11" s="1"/>
      <c r="Z11" s="1"/>
      <c r="AA11" s="1"/>
      <c r="AB11" s="1"/>
      <c r="AC11" s="1"/>
      <c r="AD11" s="1"/>
      <c r="AE11" s="1"/>
      <c r="AF11" s="1"/>
      <c r="AG11" s="1"/>
      <c r="AH11" s="1"/>
      <c r="AI11" s="1"/>
    </row>
    <row r="12" spans="1:35" s="3" customFormat="1">
      <c r="A12" s="181">
        <v>2000</v>
      </c>
      <c r="B12" s="38" t="s">
        <v>221</v>
      </c>
      <c r="C12" s="38"/>
      <c r="D12" s="37"/>
      <c r="E12" s="126"/>
      <c r="F12" s="169"/>
      <c r="G12" s="124"/>
      <c r="H12" s="125"/>
      <c r="I12" s="123"/>
      <c r="J12" s="124"/>
      <c r="K12" s="127"/>
      <c r="L12" s="21">
        <f t="shared" ref="L12:V12" si="21">L205</f>
        <v>0</v>
      </c>
      <c r="M12" s="96">
        <f t="shared" si="21"/>
        <v>0</v>
      </c>
      <c r="N12" s="346">
        <f t="shared" ref="N12" si="22">N205</f>
        <v>0</v>
      </c>
      <c r="O12" s="355">
        <f t="shared" ref="O12" si="23">O205</f>
        <v>0</v>
      </c>
      <c r="P12" s="21">
        <f t="shared" si="21"/>
        <v>0</v>
      </c>
      <c r="Q12" s="96">
        <f t="shared" si="21"/>
        <v>0</v>
      </c>
      <c r="R12" s="96">
        <f t="shared" si="21"/>
        <v>0</v>
      </c>
      <c r="S12" s="96">
        <f t="shared" si="21"/>
        <v>0</v>
      </c>
      <c r="T12" s="96">
        <f t="shared" si="21"/>
        <v>0</v>
      </c>
      <c r="U12" s="19">
        <f t="shared" si="21"/>
        <v>0</v>
      </c>
      <c r="V12" s="96">
        <f t="shared" si="21"/>
        <v>0</v>
      </c>
      <c r="X12" s="1"/>
      <c r="Y12" s="1"/>
      <c r="Z12" s="1"/>
      <c r="AA12" s="1"/>
      <c r="AB12" s="1"/>
      <c r="AC12" s="1"/>
      <c r="AD12" s="1"/>
      <c r="AE12" s="1"/>
      <c r="AF12" s="1"/>
      <c r="AG12" s="1"/>
      <c r="AH12" s="1"/>
      <c r="AI12" s="1"/>
    </row>
    <row r="13" spans="1:35" s="3" customFormat="1">
      <c r="A13" s="181">
        <v>2200</v>
      </c>
      <c r="B13" s="38" t="s">
        <v>222</v>
      </c>
      <c r="C13" s="38"/>
      <c r="D13" s="37"/>
      <c r="E13" s="126"/>
      <c r="F13" s="169"/>
      <c r="G13" s="124"/>
      <c r="H13" s="125"/>
      <c r="I13" s="123"/>
      <c r="J13" s="124"/>
      <c r="K13" s="127"/>
      <c r="L13" s="21">
        <f t="shared" ref="L13:V13" si="24">L218</f>
        <v>0</v>
      </c>
      <c r="M13" s="96">
        <f t="shared" si="24"/>
        <v>0</v>
      </c>
      <c r="N13" s="346">
        <f t="shared" ref="N13" si="25">N218</f>
        <v>0</v>
      </c>
      <c r="O13" s="355">
        <f t="shared" ref="O13" si="26">O218</f>
        <v>0</v>
      </c>
      <c r="P13" s="21">
        <f t="shared" si="24"/>
        <v>0</v>
      </c>
      <c r="Q13" s="96">
        <f t="shared" si="24"/>
        <v>0</v>
      </c>
      <c r="R13" s="96">
        <f t="shared" si="24"/>
        <v>0</v>
      </c>
      <c r="S13" s="96">
        <f t="shared" si="24"/>
        <v>0</v>
      </c>
      <c r="T13" s="96">
        <f t="shared" si="24"/>
        <v>0</v>
      </c>
      <c r="U13" s="19">
        <f t="shared" si="24"/>
        <v>0</v>
      </c>
      <c r="V13" s="96">
        <f t="shared" si="24"/>
        <v>0</v>
      </c>
      <c r="X13" s="1"/>
      <c r="Y13" s="1"/>
      <c r="Z13" s="1"/>
      <c r="AA13" s="1"/>
      <c r="AB13" s="1"/>
      <c r="AC13" s="1"/>
      <c r="AD13" s="1"/>
      <c r="AE13" s="1"/>
      <c r="AF13" s="1"/>
      <c r="AG13" s="1"/>
      <c r="AH13" s="1"/>
      <c r="AI13" s="1"/>
    </row>
    <row r="14" spans="1:35" s="3" customFormat="1">
      <c r="A14" s="181">
        <v>2300</v>
      </c>
      <c r="B14" s="38" t="s">
        <v>223</v>
      </c>
      <c r="C14" s="38"/>
      <c r="D14" s="37"/>
      <c r="E14" s="126"/>
      <c r="F14" s="169"/>
      <c r="G14" s="124"/>
      <c r="H14" s="125"/>
      <c r="I14" s="123"/>
      <c r="J14" s="124"/>
      <c r="K14" s="127"/>
      <c r="L14" s="21">
        <f t="shared" ref="L14:V14" si="27">L234</f>
        <v>0</v>
      </c>
      <c r="M14" s="96">
        <f t="shared" si="27"/>
        <v>0</v>
      </c>
      <c r="N14" s="346">
        <f t="shared" ref="N14" si="28">N234</f>
        <v>0</v>
      </c>
      <c r="O14" s="355">
        <f t="shared" ref="O14" si="29">O234</f>
        <v>0</v>
      </c>
      <c r="P14" s="21">
        <f t="shared" si="27"/>
        <v>0</v>
      </c>
      <c r="Q14" s="96">
        <f t="shared" si="27"/>
        <v>0</v>
      </c>
      <c r="R14" s="96">
        <f t="shared" si="27"/>
        <v>0</v>
      </c>
      <c r="S14" s="96">
        <f t="shared" si="27"/>
        <v>0</v>
      </c>
      <c r="T14" s="96">
        <f t="shared" si="27"/>
        <v>0</v>
      </c>
      <c r="U14" s="19">
        <f t="shared" si="27"/>
        <v>0</v>
      </c>
      <c r="V14" s="96">
        <f t="shared" si="27"/>
        <v>0</v>
      </c>
      <c r="X14" s="1"/>
      <c r="Y14" s="1"/>
      <c r="Z14" s="1"/>
      <c r="AA14" s="1"/>
      <c r="AB14" s="1"/>
      <c r="AC14" s="1"/>
      <c r="AD14" s="1"/>
      <c r="AE14" s="1"/>
      <c r="AF14" s="1"/>
      <c r="AG14" s="1"/>
      <c r="AH14" s="1"/>
      <c r="AI14" s="1"/>
    </row>
    <row r="15" spans="1:35" s="3" customFormat="1">
      <c r="A15" s="181">
        <v>2400</v>
      </c>
      <c r="B15" s="38" t="s">
        <v>224</v>
      </c>
      <c r="C15" s="38"/>
      <c r="D15" s="37"/>
      <c r="E15" s="126"/>
      <c r="F15" s="169"/>
      <c r="G15" s="124"/>
      <c r="H15" s="125"/>
      <c r="I15" s="123"/>
      <c r="J15" s="124"/>
      <c r="K15" s="127"/>
      <c r="L15" s="21">
        <f t="shared" ref="L15:V15" si="30">L254</f>
        <v>0</v>
      </c>
      <c r="M15" s="96">
        <f t="shared" si="30"/>
        <v>0</v>
      </c>
      <c r="N15" s="346">
        <f t="shared" ref="N15" si="31">N254</f>
        <v>0</v>
      </c>
      <c r="O15" s="355">
        <f t="shared" ref="O15" si="32">O254</f>
        <v>0</v>
      </c>
      <c r="P15" s="21">
        <f t="shared" si="30"/>
        <v>0</v>
      </c>
      <c r="Q15" s="96">
        <f t="shared" si="30"/>
        <v>0</v>
      </c>
      <c r="R15" s="96">
        <f t="shared" si="30"/>
        <v>0</v>
      </c>
      <c r="S15" s="96">
        <f t="shared" si="30"/>
        <v>0</v>
      </c>
      <c r="T15" s="96">
        <f t="shared" si="30"/>
        <v>0</v>
      </c>
      <c r="U15" s="19">
        <f t="shared" si="30"/>
        <v>0</v>
      </c>
      <c r="V15" s="96">
        <f t="shared" si="30"/>
        <v>0</v>
      </c>
      <c r="X15" s="1"/>
      <c r="Y15" s="1"/>
      <c r="Z15" s="1"/>
      <c r="AA15" s="1"/>
      <c r="AB15" s="1"/>
      <c r="AC15" s="1"/>
      <c r="AD15" s="1"/>
      <c r="AE15" s="1"/>
      <c r="AF15" s="1"/>
      <c r="AG15" s="1"/>
      <c r="AH15" s="1"/>
      <c r="AI15" s="1"/>
    </row>
    <row r="16" spans="1:35" s="3" customFormat="1">
      <c r="A16" s="181">
        <v>2500</v>
      </c>
      <c r="B16" s="38" t="s">
        <v>225</v>
      </c>
      <c r="C16" s="38"/>
      <c r="D16" s="37"/>
      <c r="E16" s="126"/>
      <c r="F16" s="169"/>
      <c r="G16" s="124"/>
      <c r="H16" s="125"/>
      <c r="I16" s="123"/>
      <c r="J16" s="124"/>
      <c r="K16" s="127"/>
      <c r="L16" s="21">
        <f t="shared" ref="L16:V16" si="33">L281</f>
        <v>0</v>
      </c>
      <c r="M16" s="96">
        <f t="shared" si="33"/>
        <v>0</v>
      </c>
      <c r="N16" s="346">
        <f t="shared" ref="N16" si="34">N281</f>
        <v>0</v>
      </c>
      <c r="O16" s="355">
        <f t="shared" ref="O16" si="35">O281</f>
        <v>0</v>
      </c>
      <c r="P16" s="21">
        <f t="shared" si="33"/>
        <v>0</v>
      </c>
      <c r="Q16" s="96">
        <f t="shared" si="33"/>
        <v>0</v>
      </c>
      <c r="R16" s="96">
        <f t="shared" si="33"/>
        <v>0</v>
      </c>
      <c r="S16" s="96">
        <f t="shared" si="33"/>
        <v>0</v>
      </c>
      <c r="T16" s="96">
        <f t="shared" si="33"/>
        <v>0</v>
      </c>
      <c r="U16" s="19">
        <f t="shared" si="33"/>
        <v>0</v>
      </c>
      <c r="V16" s="96">
        <f t="shared" si="33"/>
        <v>0</v>
      </c>
      <c r="X16" s="1"/>
      <c r="Y16" s="1"/>
      <c r="Z16" s="1"/>
      <c r="AA16" s="1"/>
      <c r="AB16" s="1"/>
      <c r="AC16" s="1"/>
      <c r="AD16" s="1"/>
      <c r="AE16" s="1"/>
      <c r="AF16" s="1"/>
      <c r="AG16" s="1"/>
      <c r="AH16" s="1"/>
      <c r="AI16" s="1"/>
    </row>
    <row r="17" spans="1:35" s="3" customFormat="1">
      <c r="A17" s="181">
        <v>2600</v>
      </c>
      <c r="B17" s="38" t="s">
        <v>226</v>
      </c>
      <c r="C17" s="38"/>
      <c r="D17" s="37"/>
      <c r="E17" s="126"/>
      <c r="F17" s="169"/>
      <c r="G17" s="124"/>
      <c r="H17" s="125"/>
      <c r="I17" s="123"/>
      <c r="J17" s="124"/>
      <c r="K17" s="127"/>
      <c r="L17" s="21">
        <f t="shared" ref="L17:V17" si="36">L294</f>
        <v>0</v>
      </c>
      <c r="M17" s="96">
        <f t="shared" si="36"/>
        <v>0</v>
      </c>
      <c r="N17" s="346">
        <f t="shared" ref="N17" si="37">N294</f>
        <v>0</v>
      </c>
      <c r="O17" s="355">
        <f t="shared" ref="O17" si="38">O294</f>
        <v>0</v>
      </c>
      <c r="P17" s="21">
        <f t="shared" si="36"/>
        <v>0</v>
      </c>
      <c r="Q17" s="96">
        <f t="shared" si="36"/>
        <v>0</v>
      </c>
      <c r="R17" s="96">
        <f t="shared" si="36"/>
        <v>0</v>
      </c>
      <c r="S17" s="96">
        <f t="shared" si="36"/>
        <v>0</v>
      </c>
      <c r="T17" s="96">
        <f t="shared" si="36"/>
        <v>0</v>
      </c>
      <c r="U17" s="19">
        <f t="shared" si="36"/>
        <v>0</v>
      </c>
      <c r="V17" s="96">
        <f t="shared" si="36"/>
        <v>0</v>
      </c>
      <c r="X17" s="1"/>
      <c r="Y17" s="1"/>
      <c r="Z17" s="1"/>
      <c r="AA17" s="1"/>
      <c r="AB17" s="1"/>
      <c r="AC17" s="1"/>
      <c r="AD17" s="1"/>
      <c r="AE17" s="1"/>
      <c r="AF17" s="1"/>
      <c r="AG17" s="1"/>
      <c r="AH17" s="1"/>
      <c r="AI17" s="1"/>
    </row>
    <row r="18" spans="1:35" s="3" customFormat="1">
      <c r="A18" s="181">
        <v>2800</v>
      </c>
      <c r="B18" s="38" t="s">
        <v>227</v>
      </c>
      <c r="C18" s="38"/>
      <c r="D18" s="37"/>
      <c r="E18" s="126"/>
      <c r="F18" s="169"/>
      <c r="G18" s="124"/>
      <c r="H18" s="125"/>
      <c r="I18" s="123"/>
      <c r="J18" s="124"/>
      <c r="K18" s="127"/>
      <c r="L18" s="21">
        <f t="shared" ref="L18:V18" si="39">L312</f>
        <v>0</v>
      </c>
      <c r="M18" s="96">
        <f t="shared" si="39"/>
        <v>0</v>
      </c>
      <c r="N18" s="346">
        <f t="shared" ref="N18" si="40">N312</f>
        <v>0</v>
      </c>
      <c r="O18" s="355">
        <f t="shared" ref="O18" si="41">O312</f>
        <v>0</v>
      </c>
      <c r="P18" s="21">
        <f t="shared" si="39"/>
        <v>0</v>
      </c>
      <c r="Q18" s="96">
        <f t="shared" si="39"/>
        <v>0</v>
      </c>
      <c r="R18" s="96">
        <f t="shared" si="39"/>
        <v>0</v>
      </c>
      <c r="S18" s="96">
        <f t="shared" si="39"/>
        <v>0</v>
      </c>
      <c r="T18" s="96">
        <f t="shared" si="39"/>
        <v>0</v>
      </c>
      <c r="U18" s="19">
        <f t="shared" si="39"/>
        <v>0</v>
      </c>
      <c r="V18" s="96">
        <f t="shared" si="39"/>
        <v>0</v>
      </c>
      <c r="X18" s="1"/>
      <c r="Y18" s="1"/>
      <c r="Z18" s="1"/>
      <c r="AA18" s="1"/>
      <c r="AB18" s="1"/>
      <c r="AC18" s="1"/>
      <c r="AD18" s="1"/>
      <c r="AE18" s="1"/>
      <c r="AF18" s="1"/>
      <c r="AG18" s="1"/>
      <c r="AH18" s="1"/>
      <c r="AI18" s="1"/>
    </row>
    <row r="19" spans="1:35" s="3" customFormat="1">
      <c r="A19" s="181">
        <v>2900</v>
      </c>
      <c r="B19" s="38" t="s">
        <v>228</v>
      </c>
      <c r="C19" s="38"/>
      <c r="D19" s="37"/>
      <c r="E19" s="126"/>
      <c r="F19" s="169"/>
      <c r="G19" s="124"/>
      <c r="H19" s="125"/>
      <c r="I19" s="123"/>
      <c r="J19" s="124"/>
      <c r="K19" s="127"/>
      <c r="L19" s="21">
        <f t="shared" ref="L19:V19" si="42">L329</f>
        <v>0</v>
      </c>
      <c r="M19" s="96">
        <f t="shared" si="42"/>
        <v>0</v>
      </c>
      <c r="N19" s="346">
        <f t="shared" ref="N19" si="43">N329</f>
        <v>0</v>
      </c>
      <c r="O19" s="355">
        <f t="shared" ref="O19" si="44">O329</f>
        <v>0</v>
      </c>
      <c r="P19" s="21">
        <f t="shared" si="42"/>
        <v>0</v>
      </c>
      <c r="Q19" s="96">
        <f t="shared" si="42"/>
        <v>0</v>
      </c>
      <c r="R19" s="96">
        <f t="shared" si="42"/>
        <v>0</v>
      </c>
      <c r="S19" s="96">
        <f t="shared" si="42"/>
        <v>0</v>
      </c>
      <c r="T19" s="96">
        <f t="shared" si="42"/>
        <v>0</v>
      </c>
      <c r="U19" s="19">
        <f t="shared" si="42"/>
        <v>0</v>
      </c>
      <c r="V19" s="96">
        <f t="shared" si="42"/>
        <v>0</v>
      </c>
      <c r="X19" s="1"/>
      <c r="Y19" s="1"/>
      <c r="Z19" s="1"/>
      <c r="AA19" s="1"/>
      <c r="AB19" s="1"/>
      <c r="AC19" s="1"/>
      <c r="AD19" s="1"/>
      <c r="AE19" s="1"/>
      <c r="AF19" s="1"/>
      <c r="AG19" s="1"/>
      <c r="AH19" s="1"/>
      <c r="AI19" s="1"/>
    </row>
    <row r="20" spans="1:35" s="3" customFormat="1">
      <c r="A20" s="181">
        <v>3000</v>
      </c>
      <c r="B20" s="38" t="s">
        <v>229</v>
      </c>
      <c r="C20" s="38"/>
      <c r="D20" s="37"/>
      <c r="E20" s="126"/>
      <c r="F20" s="169"/>
      <c r="G20" s="124"/>
      <c r="H20" s="125"/>
      <c r="I20" s="123"/>
      <c r="J20" s="124"/>
      <c r="K20" s="127"/>
      <c r="L20" s="21">
        <f t="shared" ref="L20:V20" si="45">L347</f>
        <v>0</v>
      </c>
      <c r="M20" s="96">
        <f t="shared" si="45"/>
        <v>0</v>
      </c>
      <c r="N20" s="346">
        <f t="shared" ref="N20" si="46">N347</f>
        <v>0</v>
      </c>
      <c r="O20" s="355">
        <f t="shared" ref="O20" si="47">O347</f>
        <v>0</v>
      </c>
      <c r="P20" s="21">
        <f t="shared" si="45"/>
        <v>0</v>
      </c>
      <c r="Q20" s="96">
        <f t="shared" si="45"/>
        <v>0</v>
      </c>
      <c r="R20" s="96">
        <f t="shared" si="45"/>
        <v>0</v>
      </c>
      <c r="S20" s="96">
        <f t="shared" si="45"/>
        <v>0</v>
      </c>
      <c r="T20" s="96">
        <f t="shared" si="45"/>
        <v>0</v>
      </c>
      <c r="U20" s="19">
        <f t="shared" si="45"/>
        <v>0</v>
      </c>
      <c r="V20" s="96">
        <f t="shared" si="45"/>
        <v>0</v>
      </c>
      <c r="X20" s="1"/>
      <c r="Y20" s="1"/>
      <c r="Z20" s="1"/>
      <c r="AA20" s="1"/>
      <c r="AB20" s="1"/>
      <c r="AC20" s="1"/>
      <c r="AD20" s="1"/>
      <c r="AE20" s="1"/>
      <c r="AF20" s="1"/>
      <c r="AG20" s="1"/>
      <c r="AH20" s="1"/>
      <c r="AI20" s="1"/>
    </row>
    <row r="21" spans="1:35" s="3" customFormat="1">
      <c r="A21" s="181">
        <v>3200</v>
      </c>
      <c r="B21" s="38" t="s">
        <v>230</v>
      </c>
      <c r="C21" s="38"/>
      <c r="D21" s="37"/>
      <c r="E21" s="126"/>
      <c r="F21" s="169"/>
      <c r="G21" s="124"/>
      <c r="H21" s="125"/>
      <c r="I21" s="123"/>
      <c r="J21" s="124"/>
      <c r="K21" s="127"/>
      <c r="L21" s="21">
        <f t="shared" ref="L21:V21" si="48">L371</f>
        <v>0</v>
      </c>
      <c r="M21" s="96">
        <f t="shared" si="48"/>
        <v>0</v>
      </c>
      <c r="N21" s="346">
        <f t="shared" ref="N21" si="49">N371</f>
        <v>0</v>
      </c>
      <c r="O21" s="355">
        <f t="shared" ref="O21" si="50">O371</f>
        <v>0</v>
      </c>
      <c r="P21" s="21">
        <f t="shared" si="48"/>
        <v>0</v>
      </c>
      <c r="Q21" s="96">
        <f t="shared" si="48"/>
        <v>0</v>
      </c>
      <c r="R21" s="96">
        <f t="shared" si="48"/>
        <v>0</v>
      </c>
      <c r="S21" s="96">
        <f t="shared" si="48"/>
        <v>0</v>
      </c>
      <c r="T21" s="96">
        <f t="shared" si="48"/>
        <v>0</v>
      </c>
      <c r="U21" s="19">
        <f t="shared" si="48"/>
        <v>0</v>
      </c>
      <c r="V21" s="96">
        <f t="shared" si="48"/>
        <v>0</v>
      </c>
      <c r="X21" s="1"/>
      <c r="Y21" s="1"/>
      <c r="Z21" s="1"/>
      <c r="AA21" s="1"/>
      <c r="AB21" s="1"/>
      <c r="AC21" s="1"/>
      <c r="AD21" s="1"/>
      <c r="AE21" s="1"/>
      <c r="AF21" s="1"/>
      <c r="AG21" s="1"/>
      <c r="AH21" s="1"/>
      <c r="AI21" s="1"/>
    </row>
    <row r="22" spans="1:35" s="3" customFormat="1">
      <c r="A22" s="181">
        <v>3400</v>
      </c>
      <c r="B22" s="38" t="s">
        <v>231</v>
      </c>
      <c r="C22" s="38"/>
      <c r="D22" s="37"/>
      <c r="E22" s="126"/>
      <c r="F22" s="169"/>
      <c r="G22" s="124"/>
      <c r="H22" s="125"/>
      <c r="I22" s="123"/>
      <c r="J22" s="124"/>
      <c r="K22" s="127"/>
      <c r="L22" s="21">
        <f t="shared" ref="L22:V22" si="51">L391</f>
        <v>0</v>
      </c>
      <c r="M22" s="96">
        <f t="shared" si="51"/>
        <v>0</v>
      </c>
      <c r="N22" s="346">
        <f t="shared" ref="N22" si="52">N391</f>
        <v>0</v>
      </c>
      <c r="O22" s="355">
        <f t="shared" ref="O22" si="53">O391</f>
        <v>0</v>
      </c>
      <c r="P22" s="21">
        <f t="shared" si="51"/>
        <v>0</v>
      </c>
      <c r="Q22" s="96">
        <f t="shared" si="51"/>
        <v>0</v>
      </c>
      <c r="R22" s="96">
        <f t="shared" si="51"/>
        <v>0</v>
      </c>
      <c r="S22" s="96">
        <f t="shared" si="51"/>
        <v>0</v>
      </c>
      <c r="T22" s="96">
        <f t="shared" si="51"/>
        <v>0</v>
      </c>
      <c r="U22" s="19">
        <f t="shared" si="51"/>
        <v>0</v>
      </c>
      <c r="V22" s="96">
        <f t="shared" si="51"/>
        <v>0</v>
      </c>
      <c r="X22" s="1"/>
      <c r="Y22" s="1"/>
      <c r="Z22" s="1"/>
      <c r="AA22" s="1"/>
      <c r="AB22" s="1"/>
      <c r="AC22" s="1"/>
      <c r="AD22" s="1"/>
      <c r="AE22" s="1"/>
      <c r="AF22" s="1"/>
      <c r="AG22" s="1"/>
      <c r="AH22" s="1"/>
      <c r="AI22" s="1"/>
    </row>
    <row r="23" spans="1:35" s="3" customFormat="1">
      <c r="A23" s="181">
        <v>3500</v>
      </c>
      <c r="B23" s="38" t="s">
        <v>232</v>
      </c>
      <c r="C23" s="38"/>
      <c r="D23" s="37"/>
      <c r="E23" s="126"/>
      <c r="F23" s="169"/>
      <c r="G23" s="124"/>
      <c r="H23" s="125"/>
      <c r="I23" s="123"/>
      <c r="J23" s="124"/>
      <c r="K23" s="127"/>
      <c r="L23" s="21">
        <f t="shared" ref="L23:V23" si="54">L410</f>
        <v>0</v>
      </c>
      <c r="M23" s="96">
        <f t="shared" si="54"/>
        <v>0</v>
      </c>
      <c r="N23" s="346">
        <f t="shared" ref="N23" si="55">N410</f>
        <v>0</v>
      </c>
      <c r="O23" s="355">
        <f t="shared" ref="O23" si="56">O410</f>
        <v>0</v>
      </c>
      <c r="P23" s="21">
        <f t="shared" si="54"/>
        <v>0</v>
      </c>
      <c r="Q23" s="96">
        <f t="shared" si="54"/>
        <v>0</v>
      </c>
      <c r="R23" s="96">
        <f t="shared" si="54"/>
        <v>0</v>
      </c>
      <c r="S23" s="96">
        <f t="shared" si="54"/>
        <v>0</v>
      </c>
      <c r="T23" s="96">
        <f t="shared" si="54"/>
        <v>0</v>
      </c>
      <c r="U23" s="19">
        <f t="shared" si="54"/>
        <v>0</v>
      </c>
      <c r="V23" s="96">
        <f t="shared" si="54"/>
        <v>0</v>
      </c>
      <c r="X23" s="1"/>
      <c r="Y23" s="1"/>
      <c r="Z23" s="1"/>
      <c r="AA23" s="1"/>
      <c r="AB23" s="1"/>
      <c r="AC23" s="1"/>
      <c r="AD23" s="1"/>
      <c r="AE23" s="1"/>
      <c r="AF23" s="1"/>
      <c r="AG23" s="1"/>
      <c r="AH23" s="1"/>
      <c r="AI23" s="1"/>
    </row>
    <row r="24" spans="1:35" s="3" customFormat="1">
      <c r="A24" s="181">
        <v>3600</v>
      </c>
      <c r="B24" s="38" t="s">
        <v>233</v>
      </c>
      <c r="C24" s="38"/>
      <c r="D24" s="37"/>
      <c r="E24" s="126"/>
      <c r="F24" s="169"/>
      <c r="G24" s="124"/>
      <c r="H24" s="125"/>
      <c r="I24" s="123"/>
      <c r="J24" s="124"/>
      <c r="K24" s="127"/>
      <c r="L24" s="21">
        <f t="shared" ref="L24:V24" si="57">L425</f>
        <v>0</v>
      </c>
      <c r="M24" s="96">
        <f t="shared" si="57"/>
        <v>0</v>
      </c>
      <c r="N24" s="346">
        <f t="shared" ref="N24" si="58">N425</f>
        <v>0</v>
      </c>
      <c r="O24" s="355">
        <f t="shared" ref="O24" si="59">O425</f>
        <v>0</v>
      </c>
      <c r="P24" s="21">
        <f t="shared" si="57"/>
        <v>0</v>
      </c>
      <c r="Q24" s="96">
        <f t="shared" si="57"/>
        <v>0</v>
      </c>
      <c r="R24" s="96">
        <f t="shared" si="57"/>
        <v>0</v>
      </c>
      <c r="S24" s="96">
        <f t="shared" si="57"/>
        <v>0</v>
      </c>
      <c r="T24" s="96">
        <f t="shared" si="57"/>
        <v>0</v>
      </c>
      <c r="U24" s="19">
        <f t="shared" si="57"/>
        <v>0</v>
      </c>
      <c r="V24" s="96">
        <f t="shared" si="57"/>
        <v>0</v>
      </c>
      <c r="X24" s="1"/>
      <c r="Y24" s="1"/>
      <c r="Z24" s="1"/>
      <c r="AA24" s="1"/>
      <c r="AB24" s="1"/>
      <c r="AC24" s="1"/>
      <c r="AD24" s="1"/>
      <c r="AE24" s="1"/>
      <c r="AF24" s="1"/>
      <c r="AG24" s="1"/>
      <c r="AH24" s="1"/>
      <c r="AI24" s="1"/>
    </row>
    <row r="25" spans="1:35" s="3" customFormat="1">
      <c r="A25" s="181">
        <v>3700</v>
      </c>
      <c r="B25" s="38" t="s">
        <v>234</v>
      </c>
      <c r="C25" s="38"/>
      <c r="D25" s="37"/>
      <c r="E25" s="126"/>
      <c r="F25" s="169"/>
      <c r="G25" s="124"/>
      <c r="H25" s="125"/>
      <c r="I25" s="123"/>
      <c r="J25" s="124"/>
      <c r="K25" s="127"/>
      <c r="L25" s="21">
        <f t="shared" ref="L25:V25" si="60">L447</f>
        <v>0</v>
      </c>
      <c r="M25" s="96">
        <f t="shared" si="60"/>
        <v>0</v>
      </c>
      <c r="N25" s="346">
        <f t="shared" ref="N25" si="61">N447</f>
        <v>0</v>
      </c>
      <c r="O25" s="355">
        <f t="shared" ref="O25" si="62">O447</f>
        <v>0</v>
      </c>
      <c r="P25" s="21">
        <f t="shared" si="60"/>
        <v>0</v>
      </c>
      <c r="Q25" s="96">
        <f t="shared" si="60"/>
        <v>0</v>
      </c>
      <c r="R25" s="96">
        <f t="shared" si="60"/>
        <v>0</v>
      </c>
      <c r="S25" s="96">
        <f t="shared" si="60"/>
        <v>0</v>
      </c>
      <c r="T25" s="96">
        <f t="shared" si="60"/>
        <v>0</v>
      </c>
      <c r="U25" s="19">
        <f t="shared" si="60"/>
        <v>0</v>
      </c>
      <c r="V25" s="96">
        <f t="shared" si="60"/>
        <v>0</v>
      </c>
      <c r="X25" s="1"/>
      <c r="Y25" s="1"/>
      <c r="Z25" s="1"/>
      <c r="AA25" s="1"/>
      <c r="AB25" s="1"/>
      <c r="AC25" s="1"/>
      <c r="AD25" s="1"/>
      <c r="AE25" s="1"/>
      <c r="AF25" s="1"/>
      <c r="AG25" s="1"/>
      <c r="AH25" s="1"/>
      <c r="AI25" s="1"/>
    </row>
    <row r="26" spans="1:35" s="3" customFormat="1">
      <c r="A26" s="181">
        <v>3800</v>
      </c>
      <c r="B26" s="38" t="s">
        <v>818</v>
      </c>
      <c r="C26" s="38"/>
      <c r="D26" s="37"/>
      <c r="E26" s="126"/>
      <c r="F26" s="169"/>
      <c r="G26" s="124"/>
      <c r="H26" s="125"/>
      <c r="I26" s="123"/>
      <c r="J26" s="124"/>
      <c r="K26" s="127"/>
      <c r="L26" s="21">
        <f t="shared" ref="L26:V26" si="63">L465</f>
        <v>0</v>
      </c>
      <c r="M26" s="96">
        <f t="shared" si="63"/>
        <v>0</v>
      </c>
      <c r="N26" s="346">
        <f t="shared" ref="N26" si="64">N465</f>
        <v>0</v>
      </c>
      <c r="O26" s="355">
        <f t="shared" ref="O26" si="65">O465</f>
        <v>0</v>
      </c>
      <c r="P26" s="21">
        <f t="shared" si="63"/>
        <v>0</v>
      </c>
      <c r="Q26" s="96">
        <f t="shared" si="63"/>
        <v>0</v>
      </c>
      <c r="R26" s="96">
        <f t="shared" si="63"/>
        <v>0</v>
      </c>
      <c r="S26" s="96">
        <f t="shared" si="63"/>
        <v>0</v>
      </c>
      <c r="T26" s="96">
        <f t="shared" si="63"/>
        <v>0</v>
      </c>
      <c r="U26" s="19">
        <f t="shared" si="63"/>
        <v>0</v>
      </c>
      <c r="V26" s="96">
        <f t="shared" si="63"/>
        <v>0</v>
      </c>
      <c r="X26" s="1"/>
      <c r="Y26" s="1"/>
      <c r="Z26" s="1"/>
      <c r="AA26" s="1"/>
      <c r="AB26" s="1"/>
      <c r="AC26" s="1"/>
      <c r="AD26" s="1"/>
      <c r="AE26" s="1"/>
      <c r="AF26" s="1"/>
      <c r="AG26" s="1"/>
      <c r="AH26" s="1"/>
      <c r="AI26" s="1"/>
    </row>
    <row r="27" spans="1:35" s="3" customFormat="1">
      <c r="A27" s="181">
        <v>3900</v>
      </c>
      <c r="B27" s="38" t="s">
        <v>236</v>
      </c>
      <c r="C27" s="38"/>
      <c r="D27" s="18"/>
      <c r="E27" s="123"/>
      <c r="F27" s="169"/>
      <c r="G27" s="124"/>
      <c r="H27" s="123"/>
      <c r="I27" s="123"/>
      <c r="J27" s="123"/>
      <c r="K27" s="127"/>
      <c r="L27" s="21">
        <f t="shared" ref="L27:V27" si="66">L476</f>
        <v>0</v>
      </c>
      <c r="M27" s="96">
        <f t="shared" si="66"/>
        <v>0</v>
      </c>
      <c r="N27" s="346">
        <f t="shared" ref="N27" si="67">N476</f>
        <v>0</v>
      </c>
      <c r="O27" s="355">
        <f t="shared" ref="O27" si="68">O476</f>
        <v>0</v>
      </c>
      <c r="P27" s="21">
        <f t="shared" si="66"/>
        <v>0</v>
      </c>
      <c r="Q27" s="96">
        <f t="shared" si="66"/>
        <v>0</v>
      </c>
      <c r="R27" s="96">
        <f t="shared" si="66"/>
        <v>0</v>
      </c>
      <c r="S27" s="96">
        <f t="shared" si="66"/>
        <v>0</v>
      </c>
      <c r="T27" s="96">
        <f t="shared" si="66"/>
        <v>0</v>
      </c>
      <c r="U27" s="19">
        <f t="shared" si="66"/>
        <v>0</v>
      </c>
      <c r="V27" s="96">
        <f t="shared" si="66"/>
        <v>0</v>
      </c>
      <c r="X27" s="1"/>
      <c r="Y27" s="1"/>
      <c r="Z27" s="1"/>
      <c r="AA27" s="1"/>
      <c r="AB27" s="1"/>
      <c r="AC27" s="1"/>
      <c r="AD27" s="1"/>
      <c r="AE27" s="1"/>
      <c r="AF27" s="1"/>
      <c r="AG27" s="1"/>
      <c r="AH27" s="1"/>
      <c r="AI27" s="1"/>
    </row>
    <row r="28" spans="1:35" s="3" customFormat="1">
      <c r="A28" s="181">
        <v>4000</v>
      </c>
      <c r="B28" s="38" t="s">
        <v>817</v>
      </c>
      <c r="C28" s="38"/>
      <c r="D28" s="37"/>
      <c r="E28" s="126"/>
      <c r="F28" s="169"/>
      <c r="G28" s="124"/>
      <c r="H28" s="125"/>
      <c r="I28" s="123"/>
      <c r="J28" s="124"/>
      <c r="K28" s="127"/>
      <c r="L28" s="21">
        <f t="shared" ref="L28:V28" si="69">L494</f>
        <v>0</v>
      </c>
      <c r="M28" s="96">
        <f t="shared" si="69"/>
        <v>0</v>
      </c>
      <c r="N28" s="346">
        <f t="shared" ref="N28" si="70">N494</f>
        <v>0</v>
      </c>
      <c r="O28" s="355">
        <f t="shared" ref="O28" si="71">O494</f>
        <v>0</v>
      </c>
      <c r="P28" s="21">
        <f t="shared" si="69"/>
        <v>0</v>
      </c>
      <c r="Q28" s="96">
        <f t="shared" si="69"/>
        <v>0</v>
      </c>
      <c r="R28" s="96">
        <f t="shared" si="69"/>
        <v>0</v>
      </c>
      <c r="S28" s="96">
        <f t="shared" si="69"/>
        <v>0</v>
      </c>
      <c r="T28" s="96">
        <f t="shared" si="69"/>
        <v>0</v>
      </c>
      <c r="U28" s="19">
        <f t="shared" si="69"/>
        <v>0</v>
      </c>
      <c r="V28" s="96">
        <f t="shared" si="69"/>
        <v>0</v>
      </c>
      <c r="X28" s="1"/>
      <c r="Y28" s="1"/>
      <c r="Z28" s="1"/>
      <c r="AA28" s="1"/>
      <c r="AB28" s="1"/>
      <c r="AC28" s="1"/>
      <c r="AD28" s="1"/>
      <c r="AE28" s="1"/>
      <c r="AF28" s="1"/>
      <c r="AG28" s="1"/>
      <c r="AH28" s="1"/>
      <c r="AI28" s="1"/>
    </row>
    <row r="29" spans="1:35" s="3" customFormat="1">
      <c r="A29" s="181">
        <v>4100</v>
      </c>
      <c r="B29" s="38" t="s">
        <v>816</v>
      </c>
      <c r="C29" s="38"/>
      <c r="D29" s="37"/>
      <c r="E29" s="126"/>
      <c r="F29" s="169"/>
      <c r="G29" s="124"/>
      <c r="H29" s="125"/>
      <c r="I29" s="123"/>
      <c r="J29" s="124"/>
      <c r="K29" s="127"/>
      <c r="L29" s="22">
        <f t="shared" ref="L29:V29" si="72">L503</f>
        <v>0</v>
      </c>
      <c r="M29" s="99">
        <f t="shared" si="72"/>
        <v>0</v>
      </c>
      <c r="N29" s="349">
        <f t="shared" ref="N29" si="73">N503</f>
        <v>0</v>
      </c>
      <c r="O29" s="358">
        <f t="shared" ref="O29" si="74">O503</f>
        <v>0</v>
      </c>
      <c r="P29" s="22">
        <f t="shared" si="72"/>
        <v>0</v>
      </c>
      <c r="Q29" s="99">
        <f t="shared" si="72"/>
        <v>0</v>
      </c>
      <c r="R29" s="99">
        <f t="shared" si="72"/>
        <v>0</v>
      </c>
      <c r="S29" s="99">
        <f t="shared" si="72"/>
        <v>0</v>
      </c>
      <c r="T29" s="99">
        <f t="shared" si="72"/>
        <v>0</v>
      </c>
      <c r="U29" s="19">
        <f t="shared" si="72"/>
        <v>0</v>
      </c>
      <c r="V29" s="99">
        <f t="shared" si="72"/>
        <v>0</v>
      </c>
      <c r="X29" s="1"/>
      <c r="Y29" s="1"/>
      <c r="Z29" s="1"/>
      <c r="AA29" s="1"/>
      <c r="AB29" s="1"/>
      <c r="AC29" s="1"/>
      <c r="AD29" s="1"/>
      <c r="AE29" s="1"/>
      <c r="AF29" s="1"/>
      <c r="AG29" s="1"/>
      <c r="AH29" s="1"/>
      <c r="AI29" s="1"/>
    </row>
    <row r="30" spans="1:35" s="3" customFormat="1">
      <c r="A30" s="181">
        <v>4300</v>
      </c>
      <c r="B30" s="38" t="s">
        <v>385</v>
      </c>
      <c r="C30" s="38"/>
      <c r="D30" s="37"/>
      <c r="E30" s="126"/>
      <c r="F30" s="169"/>
      <c r="G30" s="124"/>
      <c r="H30" s="125"/>
      <c r="I30" s="123"/>
      <c r="J30" s="124"/>
      <c r="K30" s="127"/>
      <c r="L30" s="22">
        <f t="shared" ref="L30:V30" si="75">L508</f>
        <v>0</v>
      </c>
      <c r="M30" s="99">
        <f t="shared" si="75"/>
        <v>0</v>
      </c>
      <c r="N30" s="349">
        <f t="shared" ref="N30" si="76">N508</f>
        <v>0</v>
      </c>
      <c r="O30" s="358">
        <f t="shared" ref="O30" si="77">O508</f>
        <v>0</v>
      </c>
      <c r="P30" s="22">
        <f t="shared" si="75"/>
        <v>0</v>
      </c>
      <c r="Q30" s="99">
        <f t="shared" si="75"/>
        <v>0</v>
      </c>
      <c r="R30" s="99">
        <f t="shared" si="75"/>
        <v>0</v>
      </c>
      <c r="S30" s="99">
        <f t="shared" si="75"/>
        <v>0</v>
      </c>
      <c r="T30" s="99">
        <f t="shared" si="75"/>
        <v>0</v>
      </c>
      <c r="U30" s="19">
        <f t="shared" si="75"/>
        <v>0</v>
      </c>
      <c r="V30" s="99">
        <f t="shared" si="75"/>
        <v>0</v>
      </c>
      <c r="X30" s="1"/>
      <c r="Y30" s="1"/>
      <c r="Z30" s="1"/>
      <c r="AA30" s="1"/>
      <c r="AB30" s="1"/>
      <c r="AC30" s="1"/>
      <c r="AD30" s="1"/>
      <c r="AE30" s="1"/>
      <c r="AF30" s="1"/>
      <c r="AG30" s="1"/>
      <c r="AH30" s="1"/>
      <c r="AI30" s="1"/>
    </row>
    <row r="31" spans="1:35" s="3" customFormat="1">
      <c r="A31" s="181">
        <v>4400</v>
      </c>
      <c r="B31" s="38" t="s">
        <v>238</v>
      </c>
      <c r="C31" s="38"/>
      <c r="D31" s="37"/>
      <c r="E31" s="126"/>
      <c r="F31" s="169"/>
      <c r="G31" s="124"/>
      <c r="H31" s="125"/>
      <c r="I31" s="123"/>
      <c r="J31" s="124"/>
      <c r="K31" s="127"/>
      <c r="L31" s="22">
        <f t="shared" ref="L31:V31" si="78">L511</f>
        <v>0</v>
      </c>
      <c r="M31" s="99">
        <f t="shared" si="78"/>
        <v>0</v>
      </c>
      <c r="N31" s="349">
        <f t="shared" ref="N31" si="79">N511</f>
        <v>0</v>
      </c>
      <c r="O31" s="358">
        <f t="shared" ref="O31" si="80">O511</f>
        <v>0</v>
      </c>
      <c r="P31" s="22">
        <f t="shared" si="78"/>
        <v>0</v>
      </c>
      <c r="Q31" s="99">
        <f t="shared" si="78"/>
        <v>0</v>
      </c>
      <c r="R31" s="99">
        <f t="shared" si="78"/>
        <v>0</v>
      </c>
      <c r="S31" s="99">
        <f t="shared" si="78"/>
        <v>0</v>
      </c>
      <c r="T31" s="99">
        <f t="shared" si="78"/>
        <v>0</v>
      </c>
      <c r="U31" s="19">
        <f t="shared" si="78"/>
        <v>0</v>
      </c>
      <c r="V31" s="99">
        <f t="shared" si="78"/>
        <v>0</v>
      </c>
      <c r="X31" s="1"/>
      <c r="Y31" s="1"/>
      <c r="Z31" s="1"/>
      <c r="AA31" s="1"/>
      <c r="AB31" s="1"/>
      <c r="AC31" s="1"/>
      <c r="AD31" s="1"/>
      <c r="AE31" s="1"/>
      <c r="AF31" s="1"/>
      <c r="AG31" s="1"/>
      <c r="AH31" s="1"/>
      <c r="AI31" s="1"/>
    </row>
    <row r="32" spans="1:35" s="3" customFormat="1">
      <c r="A32" s="181">
        <v>4500</v>
      </c>
      <c r="B32" s="38" t="s">
        <v>239</v>
      </c>
      <c r="C32" s="38"/>
      <c r="D32" s="37"/>
      <c r="E32" s="126"/>
      <c r="F32" s="169"/>
      <c r="G32" s="124"/>
      <c r="H32" s="125"/>
      <c r="I32" s="123"/>
      <c r="J32" s="124"/>
      <c r="K32" s="127"/>
      <c r="L32" s="23">
        <f t="shared" ref="L32:V32" si="81">L529</f>
        <v>0</v>
      </c>
      <c r="M32" s="97">
        <f t="shared" si="81"/>
        <v>0</v>
      </c>
      <c r="N32" s="347">
        <f t="shared" ref="N32" si="82">N529</f>
        <v>0</v>
      </c>
      <c r="O32" s="356">
        <f t="shared" ref="O32" si="83">O529</f>
        <v>0</v>
      </c>
      <c r="P32" s="23">
        <f t="shared" si="81"/>
        <v>0</v>
      </c>
      <c r="Q32" s="97">
        <f t="shared" si="81"/>
        <v>0</v>
      </c>
      <c r="R32" s="97">
        <f t="shared" si="81"/>
        <v>0</v>
      </c>
      <c r="S32" s="97">
        <f t="shared" si="81"/>
        <v>0</v>
      </c>
      <c r="T32" s="97">
        <f t="shared" si="81"/>
        <v>0</v>
      </c>
      <c r="U32" s="27">
        <f t="shared" si="81"/>
        <v>0</v>
      </c>
      <c r="V32" s="97">
        <f t="shared" si="81"/>
        <v>0</v>
      </c>
      <c r="X32" s="1"/>
      <c r="Y32" s="1"/>
      <c r="Z32" s="1"/>
      <c r="AA32" s="1"/>
      <c r="AB32" s="1"/>
      <c r="AC32" s="1"/>
      <c r="AD32" s="1"/>
      <c r="AE32" s="1"/>
      <c r="AF32" s="1"/>
      <c r="AG32" s="1"/>
      <c r="AH32" s="1"/>
      <c r="AI32" s="1"/>
    </row>
    <row r="33" spans="1:35" s="3" customFormat="1">
      <c r="A33" s="50"/>
      <c r="B33" s="51" t="s">
        <v>250</v>
      </c>
      <c r="C33" s="51"/>
      <c r="D33" s="37"/>
      <c r="E33" s="126"/>
      <c r="F33" s="169"/>
      <c r="G33" s="124"/>
      <c r="H33" s="125"/>
      <c r="I33" s="123"/>
      <c r="J33" s="124"/>
      <c r="K33" s="127"/>
      <c r="L33" s="24">
        <f t="shared" ref="L33:V33" si="84">SUM(L12:L32)</f>
        <v>0</v>
      </c>
      <c r="M33" s="98">
        <f t="shared" si="84"/>
        <v>0</v>
      </c>
      <c r="N33" s="348">
        <f t="shared" ref="N33" si="85">SUM(N12:N32)</f>
        <v>0</v>
      </c>
      <c r="O33" s="357">
        <f t="shared" ref="O33" si="86">SUM(O12:O32)</f>
        <v>0</v>
      </c>
      <c r="P33" s="24">
        <f t="shared" si="84"/>
        <v>0</v>
      </c>
      <c r="Q33" s="98">
        <f t="shared" si="84"/>
        <v>0</v>
      </c>
      <c r="R33" s="98">
        <f t="shared" si="84"/>
        <v>0</v>
      </c>
      <c r="S33" s="98">
        <f t="shared" si="84"/>
        <v>0</v>
      </c>
      <c r="T33" s="98">
        <f t="shared" si="84"/>
        <v>0</v>
      </c>
      <c r="U33" s="19">
        <f t="shared" si="84"/>
        <v>0</v>
      </c>
      <c r="V33" s="98">
        <f t="shared" si="84"/>
        <v>0</v>
      </c>
      <c r="X33" s="1"/>
      <c r="Y33" s="1"/>
      <c r="Z33" s="1"/>
      <c r="AA33" s="1"/>
      <c r="AB33" s="1"/>
      <c r="AC33" s="1"/>
      <c r="AD33" s="1"/>
      <c r="AE33" s="1"/>
      <c r="AF33" s="1"/>
      <c r="AG33" s="1"/>
      <c r="AH33" s="1"/>
      <c r="AI33" s="1"/>
    </row>
    <row r="34" spans="1:35" s="3" customFormat="1">
      <c r="A34" s="50"/>
      <c r="B34" s="38"/>
      <c r="C34" s="38"/>
      <c r="D34" s="37"/>
      <c r="E34" s="126"/>
      <c r="F34" s="169"/>
      <c r="G34" s="124"/>
      <c r="H34" s="125"/>
      <c r="I34" s="123"/>
      <c r="J34" s="124"/>
      <c r="K34" s="127"/>
      <c r="L34" s="21"/>
      <c r="M34" s="96"/>
      <c r="N34" s="346"/>
      <c r="O34" s="355"/>
      <c r="P34" s="21"/>
      <c r="Q34" s="96"/>
      <c r="R34" s="96"/>
      <c r="S34" s="96"/>
      <c r="T34" s="96"/>
      <c r="U34" s="19"/>
      <c r="V34" s="96"/>
      <c r="X34" s="1"/>
      <c r="Y34" s="1"/>
      <c r="Z34" s="1"/>
      <c r="AA34" s="1"/>
      <c r="AB34" s="1"/>
      <c r="AC34" s="1"/>
      <c r="AD34" s="1"/>
      <c r="AE34" s="1"/>
      <c r="AF34" s="1"/>
      <c r="AG34" s="1"/>
      <c r="AH34" s="1"/>
      <c r="AI34" s="1"/>
    </row>
    <row r="35" spans="1:35" s="3" customFormat="1">
      <c r="A35" s="50"/>
      <c r="B35" s="49" t="s">
        <v>801</v>
      </c>
      <c r="C35" s="49"/>
      <c r="D35" s="37"/>
      <c r="E35" s="126"/>
      <c r="F35" s="169"/>
      <c r="G35" s="124"/>
      <c r="H35" s="125"/>
      <c r="I35" s="123"/>
      <c r="J35" s="124"/>
      <c r="K35" s="127"/>
      <c r="L35" s="21"/>
      <c r="M35" s="96"/>
      <c r="N35" s="346"/>
      <c r="O35" s="355"/>
      <c r="P35" s="21"/>
      <c r="Q35" s="96"/>
      <c r="R35" s="96"/>
      <c r="S35" s="96"/>
      <c r="T35" s="96"/>
      <c r="U35" s="19"/>
      <c r="V35" s="96"/>
      <c r="X35" s="1"/>
      <c r="Y35" s="1"/>
      <c r="Z35" s="1"/>
      <c r="AA35" s="1"/>
      <c r="AB35" s="1"/>
      <c r="AC35" s="1"/>
      <c r="AD35" s="1"/>
      <c r="AE35" s="1"/>
      <c r="AF35" s="1"/>
      <c r="AG35" s="1"/>
      <c r="AH35" s="1"/>
      <c r="AI35" s="1"/>
    </row>
    <row r="36" spans="1:35" s="3" customFormat="1">
      <c r="A36" s="181">
        <v>4600</v>
      </c>
      <c r="B36" s="38" t="s">
        <v>808</v>
      </c>
      <c r="C36" s="38"/>
      <c r="D36" s="37"/>
      <c r="E36" s="126"/>
      <c r="F36" s="169"/>
      <c r="G36" s="124"/>
      <c r="H36" s="125"/>
      <c r="I36" s="123"/>
      <c r="J36" s="124"/>
      <c r="K36" s="127"/>
      <c r="L36" s="22">
        <f t="shared" ref="L36:V36" si="87">L548</f>
        <v>0</v>
      </c>
      <c r="M36" s="99">
        <f t="shared" si="87"/>
        <v>0</v>
      </c>
      <c r="N36" s="349">
        <f t="shared" ref="N36" si="88">N548</f>
        <v>0</v>
      </c>
      <c r="O36" s="358">
        <f t="shared" ref="O36" si="89">O548</f>
        <v>0</v>
      </c>
      <c r="P36" s="22">
        <f t="shared" si="87"/>
        <v>0</v>
      </c>
      <c r="Q36" s="99">
        <f t="shared" si="87"/>
        <v>0</v>
      </c>
      <c r="R36" s="99">
        <f t="shared" si="87"/>
        <v>0</v>
      </c>
      <c r="S36" s="99">
        <f t="shared" si="87"/>
        <v>0</v>
      </c>
      <c r="T36" s="99">
        <f t="shared" si="87"/>
        <v>0</v>
      </c>
      <c r="U36" s="19">
        <f t="shared" si="87"/>
        <v>0</v>
      </c>
      <c r="V36" s="99">
        <f t="shared" si="87"/>
        <v>0</v>
      </c>
      <c r="X36" s="1"/>
      <c r="Y36" s="1"/>
      <c r="Z36" s="1"/>
      <c r="AA36" s="1"/>
      <c r="AB36" s="1"/>
      <c r="AC36" s="1"/>
      <c r="AD36" s="1"/>
      <c r="AE36" s="1"/>
      <c r="AF36" s="1"/>
      <c r="AG36" s="1"/>
      <c r="AH36" s="1"/>
      <c r="AI36" s="1"/>
    </row>
    <row r="37" spans="1:35" s="3" customFormat="1">
      <c r="A37" s="181">
        <v>4650</v>
      </c>
      <c r="B37" s="38" t="s">
        <v>748</v>
      </c>
      <c r="C37" s="38"/>
      <c r="D37" s="37"/>
      <c r="E37" s="126"/>
      <c r="F37" s="169"/>
      <c r="G37" s="124"/>
      <c r="H37" s="125"/>
      <c r="I37" s="123"/>
      <c r="J37" s="124"/>
      <c r="K37" s="127"/>
      <c r="L37" s="22">
        <f t="shared" ref="L37:V37" si="90">L562</f>
        <v>0</v>
      </c>
      <c r="M37" s="99">
        <f t="shared" si="90"/>
        <v>0</v>
      </c>
      <c r="N37" s="349">
        <f t="shared" ref="N37" si="91">N562</f>
        <v>0</v>
      </c>
      <c r="O37" s="358">
        <f t="shared" ref="O37" si="92">O562</f>
        <v>0</v>
      </c>
      <c r="P37" s="22">
        <f t="shared" si="90"/>
        <v>0</v>
      </c>
      <c r="Q37" s="99">
        <f t="shared" si="90"/>
        <v>0</v>
      </c>
      <c r="R37" s="99">
        <f t="shared" si="90"/>
        <v>0</v>
      </c>
      <c r="S37" s="99">
        <f t="shared" si="90"/>
        <v>0</v>
      </c>
      <c r="T37" s="99">
        <f t="shared" si="90"/>
        <v>0</v>
      </c>
      <c r="U37" s="19">
        <f t="shared" si="90"/>
        <v>0</v>
      </c>
      <c r="V37" s="99">
        <f t="shared" si="90"/>
        <v>0</v>
      </c>
      <c r="X37" s="1"/>
      <c r="Y37" s="1"/>
      <c r="Z37" s="1"/>
      <c r="AA37" s="1"/>
      <c r="AB37" s="1"/>
      <c r="AC37" s="1"/>
      <c r="AD37" s="1"/>
      <c r="AE37" s="1"/>
      <c r="AF37" s="1"/>
      <c r="AG37" s="1"/>
      <c r="AH37" s="1"/>
      <c r="AI37" s="1"/>
    </row>
    <row r="38" spans="1:35" s="3" customFormat="1">
      <c r="A38" s="181">
        <v>4700</v>
      </c>
      <c r="B38" s="38" t="s">
        <v>760</v>
      </c>
      <c r="C38" s="38"/>
      <c r="D38" s="37"/>
      <c r="E38" s="126"/>
      <c r="F38" s="169"/>
      <c r="G38" s="124"/>
      <c r="H38" s="125"/>
      <c r="I38" s="123"/>
      <c r="J38" s="124"/>
      <c r="K38" s="127"/>
      <c r="L38" s="22">
        <f t="shared" ref="L38:V38" si="93">L575</f>
        <v>0</v>
      </c>
      <c r="M38" s="99">
        <f t="shared" si="93"/>
        <v>0</v>
      </c>
      <c r="N38" s="349">
        <f t="shared" ref="N38" si="94">N575</f>
        <v>0</v>
      </c>
      <c r="O38" s="358">
        <f t="shared" ref="O38" si="95">O575</f>
        <v>0</v>
      </c>
      <c r="P38" s="22">
        <f t="shared" si="93"/>
        <v>0</v>
      </c>
      <c r="Q38" s="99">
        <f t="shared" si="93"/>
        <v>0</v>
      </c>
      <c r="R38" s="99">
        <f t="shared" si="93"/>
        <v>0</v>
      </c>
      <c r="S38" s="99">
        <f t="shared" si="93"/>
        <v>0</v>
      </c>
      <c r="T38" s="99">
        <f t="shared" si="93"/>
        <v>0</v>
      </c>
      <c r="U38" s="19">
        <f t="shared" si="93"/>
        <v>0</v>
      </c>
      <c r="V38" s="99">
        <f t="shared" si="93"/>
        <v>0</v>
      </c>
      <c r="X38" s="1"/>
      <c r="Y38" s="1"/>
      <c r="Z38" s="1"/>
      <c r="AA38" s="1"/>
      <c r="AB38" s="1"/>
      <c r="AC38" s="1"/>
      <c r="AD38" s="1"/>
      <c r="AE38" s="1"/>
      <c r="AF38" s="1"/>
      <c r="AG38" s="1"/>
      <c r="AH38" s="1"/>
      <c r="AI38" s="1"/>
    </row>
    <row r="39" spans="1:35" s="3" customFormat="1">
      <c r="A39" s="181">
        <v>4800</v>
      </c>
      <c r="B39" s="38" t="s">
        <v>771</v>
      </c>
      <c r="C39" s="38"/>
      <c r="D39" s="37"/>
      <c r="E39" s="126"/>
      <c r="F39" s="169"/>
      <c r="G39" s="124"/>
      <c r="H39" s="125"/>
      <c r="I39" s="123"/>
      <c r="J39" s="124"/>
      <c r="K39" s="127"/>
      <c r="L39" s="22">
        <f t="shared" ref="L39:V39" si="96">L602</f>
        <v>0</v>
      </c>
      <c r="M39" s="99">
        <f t="shared" si="96"/>
        <v>0</v>
      </c>
      <c r="N39" s="349">
        <f t="shared" ref="N39" si="97">N602</f>
        <v>0</v>
      </c>
      <c r="O39" s="358">
        <f t="shared" ref="O39" si="98">O602</f>
        <v>0</v>
      </c>
      <c r="P39" s="22">
        <f t="shared" si="96"/>
        <v>0</v>
      </c>
      <c r="Q39" s="99">
        <f t="shared" si="96"/>
        <v>0</v>
      </c>
      <c r="R39" s="99">
        <f t="shared" si="96"/>
        <v>0</v>
      </c>
      <c r="S39" s="99">
        <f t="shared" si="96"/>
        <v>0</v>
      </c>
      <c r="T39" s="99">
        <f t="shared" si="96"/>
        <v>0</v>
      </c>
      <c r="U39" s="19">
        <f t="shared" si="96"/>
        <v>0</v>
      </c>
      <c r="V39" s="99">
        <f t="shared" si="96"/>
        <v>0</v>
      </c>
      <c r="X39" s="1"/>
      <c r="Y39" s="1"/>
      <c r="Z39" s="1"/>
      <c r="AA39" s="1"/>
      <c r="AB39" s="1"/>
      <c r="AC39" s="1"/>
      <c r="AD39" s="1"/>
      <c r="AE39" s="1"/>
      <c r="AF39" s="1"/>
      <c r="AG39" s="1"/>
      <c r="AH39" s="1"/>
      <c r="AI39" s="1"/>
    </row>
    <row r="40" spans="1:35" s="3" customFormat="1">
      <c r="A40" s="181">
        <v>4900</v>
      </c>
      <c r="B40" s="38" t="s">
        <v>792</v>
      </c>
      <c r="C40" s="38"/>
      <c r="D40" s="37"/>
      <c r="E40" s="126"/>
      <c r="F40" s="169"/>
      <c r="G40" s="124"/>
      <c r="H40" s="125"/>
      <c r="I40" s="123"/>
      <c r="J40" s="124"/>
      <c r="K40" s="127"/>
      <c r="L40" s="23">
        <f t="shared" ref="L40:V40" si="99">L618</f>
        <v>0</v>
      </c>
      <c r="M40" s="97">
        <f t="shared" si="99"/>
        <v>0</v>
      </c>
      <c r="N40" s="347">
        <f t="shared" ref="N40" si="100">N618</f>
        <v>0</v>
      </c>
      <c r="O40" s="356">
        <f t="shared" ref="O40" si="101">O618</f>
        <v>0</v>
      </c>
      <c r="P40" s="23">
        <f t="shared" si="99"/>
        <v>0</v>
      </c>
      <c r="Q40" s="97">
        <f t="shared" si="99"/>
        <v>0</v>
      </c>
      <c r="R40" s="97">
        <f t="shared" si="99"/>
        <v>0</v>
      </c>
      <c r="S40" s="97">
        <f t="shared" si="99"/>
        <v>0</v>
      </c>
      <c r="T40" s="97">
        <f t="shared" si="99"/>
        <v>0</v>
      </c>
      <c r="U40" s="27">
        <f t="shared" si="99"/>
        <v>0</v>
      </c>
      <c r="V40" s="97">
        <f t="shared" si="99"/>
        <v>0</v>
      </c>
      <c r="X40" s="1"/>
      <c r="Y40" s="1"/>
      <c r="Z40" s="1"/>
      <c r="AA40" s="1"/>
      <c r="AB40" s="1"/>
      <c r="AC40" s="1"/>
      <c r="AD40" s="1"/>
      <c r="AE40" s="1"/>
      <c r="AF40" s="1"/>
      <c r="AG40" s="1"/>
      <c r="AH40" s="1"/>
      <c r="AI40" s="1"/>
    </row>
    <row r="41" spans="1:35" s="3" customFormat="1">
      <c r="A41" s="50"/>
      <c r="B41" s="51" t="s">
        <v>802</v>
      </c>
      <c r="C41" s="51"/>
      <c r="D41" s="37"/>
      <c r="E41" s="126"/>
      <c r="F41" s="169"/>
      <c r="G41" s="124"/>
      <c r="H41" s="125"/>
      <c r="I41" s="123"/>
      <c r="J41" s="124"/>
      <c r="K41" s="127"/>
      <c r="L41" s="24">
        <f t="shared" ref="L41:V41" si="102">SUM(L36:L40)</f>
        <v>0</v>
      </c>
      <c r="M41" s="98">
        <f t="shared" si="102"/>
        <v>0</v>
      </c>
      <c r="N41" s="348">
        <f t="shared" ref="N41" si="103">SUM(N36:N40)</f>
        <v>0</v>
      </c>
      <c r="O41" s="357">
        <f t="shared" ref="O41" si="104">SUM(O36:O40)</f>
        <v>0</v>
      </c>
      <c r="P41" s="24">
        <f t="shared" si="102"/>
        <v>0</v>
      </c>
      <c r="Q41" s="98">
        <f t="shared" si="102"/>
        <v>0</v>
      </c>
      <c r="R41" s="98">
        <f t="shared" si="102"/>
        <v>0</v>
      </c>
      <c r="S41" s="98">
        <f t="shared" si="102"/>
        <v>0</v>
      </c>
      <c r="T41" s="98">
        <f t="shared" si="102"/>
        <v>0</v>
      </c>
      <c r="U41" s="19">
        <f t="shared" si="102"/>
        <v>0</v>
      </c>
      <c r="V41" s="98">
        <f t="shared" si="102"/>
        <v>0</v>
      </c>
      <c r="X41" s="1"/>
      <c r="Y41" s="1"/>
      <c r="Z41" s="1"/>
      <c r="AA41" s="1"/>
      <c r="AB41" s="1"/>
      <c r="AC41" s="1"/>
      <c r="AD41" s="1"/>
      <c r="AE41" s="1"/>
      <c r="AF41" s="1"/>
      <c r="AG41" s="1"/>
      <c r="AH41" s="1"/>
      <c r="AI41" s="1"/>
    </row>
    <row r="42" spans="1:35" s="3" customFormat="1">
      <c r="A42" s="50"/>
      <c r="B42" s="38"/>
      <c r="C42" s="38"/>
      <c r="D42" s="37"/>
      <c r="E42" s="126"/>
      <c r="F42" s="169"/>
      <c r="G42" s="124"/>
      <c r="H42" s="125"/>
      <c r="I42" s="123"/>
      <c r="J42" s="124"/>
      <c r="K42" s="127"/>
      <c r="L42" s="24"/>
      <c r="M42" s="98"/>
      <c r="N42" s="348"/>
      <c r="O42" s="357"/>
      <c r="P42" s="24"/>
      <c r="Q42" s="98"/>
      <c r="R42" s="98"/>
      <c r="S42" s="98"/>
      <c r="T42" s="98"/>
      <c r="U42" s="19"/>
      <c r="V42" s="98"/>
      <c r="X42" s="1"/>
      <c r="Y42" s="1"/>
      <c r="Z42" s="1"/>
      <c r="AA42" s="1"/>
      <c r="AB42" s="1"/>
      <c r="AC42" s="1"/>
      <c r="AD42" s="1"/>
      <c r="AE42" s="1"/>
      <c r="AF42" s="1"/>
      <c r="AG42" s="1"/>
      <c r="AH42" s="1"/>
      <c r="AI42" s="1"/>
    </row>
    <row r="43" spans="1:35" s="3" customFormat="1">
      <c r="A43" s="50"/>
      <c r="B43" s="49" t="s">
        <v>245</v>
      </c>
      <c r="C43" s="49"/>
      <c r="D43" s="122"/>
      <c r="E43" s="121"/>
      <c r="F43" s="169"/>
      <c r="G43" s="124"/>
      <c r="H43" s="125"/>
      <c r="I43" s="123"/>
      <c r="J43" s="124"/>
      <c r="K43" s="127"/>
      <c r="L43" s="19"/>
      <c r="M43" s="94"/>
      <c r="N43" s="350"/>
      <c r="O43" s="359"/>
      <c r="P43" s="19"/>
      <c r="Q43" s="94"/>
      <c r="R43" s="94"/>
      <c r="S43" s="94"/>
      <c r="T43" s="94"/>
      <c r="U43" s="19"/>
      <c r="V43" s="94"/>
      <c r="X43" s="1"/>
      <c r="Y43" s="1"/>
      <c r="Z43" s="1"/>
      <c r="AA43" s="1"/>
      <c r="AB43" s="1"/>
      <c r="AC43" s="1"/>
      <c r="AD43" s="1"/>
      <c r="AE43" s="1"/>
      <c r="AF43" s="1"/>
      <c r="AG43" s="1"/>
      <c r="AH43" s="1"/>
      <c r="AI43" s="1"/>
    </row>
    <row r="44" spans="1:35" s="3" customFormat="1">
      <c r="A44" s="181">
        <v>5000</v>
      </c>
      <c r="B44" s="38" t="s">
        <v>482</v>
      </c>
      <c r="C44" s="38"/>
      <c r="D44" s="37"/>
      <c r="E44" s="126"/>
      <c r="F44" s="169"/>
      <c r="G44" s="124"/>
      <c r="H44" s="125"/>
      <c r="I44" s="123"/>
      <c r="J44" s="124"/>
      <c r="K44" s="127"/>
      <c r="L44" s="21">
        <f t="shared" ref="L44:V44" si="105">L642</f>
        <v>0</v>
      </c>
      <c r="M44" s="96">
        <f t="shared" si="105"/>
        <v>0</v>
      </c>
      <c r="N44" s="346">
        <f t="shared" ref="N44" si="106">N642</f>
        <v>0</v>
      </c>
      <c r="O44" s="355">
        <f t="shared" ref="O44" si="107">O642</f>
        <v>0</v>
      </c>
      <c r="P44" s="21">
        <f t="shared" si="105"/>
        <v>0</v>
      </c>
      <c r="Q44" s="96">
        <f t="shared" si="105"/>
        <v>0</v>
      </c>
      <c r="R44" s="96">
        <f t="shared" si="105"/>
        <v>0</v>
      </c>
      <c r="S44" s="96">
        <f t="shared" si="105"/>
        <v>0</v>
      </c>
      <c r="T44" s="96">
        <f t="shared" si="105"/>
        <v>0</v>
      </c>
      <c r="U44" s="19">
        <f t="shared" si="105"/>
        <v>0</v>
      </c>
      <c r="V44" s="96">
        <f t="shared" si="105"/>
        <v>0</v>
      </c>
      <c r="X44" s="1"/>
      <c r="Y44" s="1"/>
      <c r="Z44" s="1"/>
      <c r="AA44" s="1"/>
      <c r="AB44" s="1"/>
      <c r="AC44" s="1"/>
      <c r="AD44" s="1"/>
      <c r="AE44" s="1"/>
      <c r="AF44" s="1"/>
      <c r="AG44" s="1"/>
      <c r="AH44" s="1"/>
      <c r="AI44" s="1"/>
    </row>
    <row r="45" spans="1:35" s="3" customFormat="1" ht="10.5" customHeight="1">
      <c r="A45" s="181">
        <v>5100</v>
      </c>
      <c r="B45" s="38" t="s">
        <v>240</v>
      </c>
      <c r="C45" s="38"/>
      <c r="D45" s="37"/>
      <c r="E45" s="126"/>
      <c r="F45" s="169"/>
      <c r="G45" s="124"/>
      <c r="H45" s="125"/>
      <c r="I45" s="123"/>
      <c r="J45" s="124"/>
      <c r="K45" s="127"/>
      <c r="L45" s="21">
        <f t="shared" ref="L45:V45" si="108">L656</f>
        <v>0</v>
      </c>
      <c r="M45" s="96">
        <f t="shared" si="108"/>
        <v>0</v>
      </c>
      <c r="N45" s="346">
        <f t="shared" ref="N45" si="109">N656</f>
        <v>0</v>
      </c>
      <c r="O45" s="355">
        <f t="shared" ref="O45" si="110">O656</f>
        <v>0</v>
      </c>
      <c r="P45" s="21">
        <f t="shared" si="108"/>
        <v>0</v>
      </c>
      <c r="Q45" s="96">
        <f t="shared" si="108"/>
        <v>0</v>
      </c>
      <c r="R45" s="96">
        <f t="shared" si="108"/>
        <v>0</v>
      </c>
      <c r="S45" s="96">
        <f t="shared" si="108"/>
        <v>0</v>
      </c>
      <c r="T45" s="96">
        <f t="shared" si="108"/>
        <v>0</v>
      </c>
      <c r="U45" s="19">
        <f t="shared" si="108"/>
        <v>0</v>
      </c>
      <c r="V45" s="96">
        <f t="shared" si="108"/>
        <v>0</v>
      </c>
      <c r="X45" s="1"/>
      <c r="Y45" s="1"/>
      <c r="Z45" s="1"/>
      <c r="AA45" s="1"/>
      <c r="AB45" s="1"/>
      <c r="AC45" s="1"/>
      <c r="AD45" s="1"/>
      <c r="AE45" s="1"/>
      <c r="AF45" s="1"/>
      <c r="AG45" s="1"/>
      <c r="AH45" s="1"/>
      <c r="AI45" s="1"/>
    </row>
    <row r="46" spans="1:35" s="3" customFormat="1">
      <c r="A46" s="181">
        <v>5200</v>
      </c>
      <c r="B46" s="38" t="s">
        <v>241</v>
      </c>
      <c r="C46" s="38"/>
      <c r="D46" s="37"/>
      <c r="E46" s="126"/>
      <c r="F46" s="169"/>
      <c r="G46" s="124"/>
      <c r="H46" s="125"/>
      <c r="I46" s="123"/>
      <c r="J46" s="124"/>
      <c r="K46" s="127"/>
      <c r="L46" s="21">
        <f t="shared" ref="L46:V46" si="111">L666</f>
        <v>0</v>
      </c>
      <c r="M46" s="96">
        <f t="shared" si="111"/>
        <v>0</v>
      </c>
      <c r="N46" s="346">
        <f t="shared" ref="N46" si="112">N666</f>
        <v>0</v>
      </c>
      <c r="O46" s="355">
        <f t="shared" ref="O46" si="113">O666</f>
        <v>0</v>
      </c>
      <c r="P46" s="21">
        <f t="shared" si="111"/>
        <v>0</v>
      </c>
      <c r="Q46" s="96">
        <f t="shared" si="111"/>
        <v>0</v>
      </c>
      <c r="R46" s="96">
        <f t="shared" si="111"/>
        <v>0</v>
      </c>
      <c r="S46" s="96">
        <f t="shared" si="111"/>
        <v>0</v>
      </c>
      <c r="T46" s="96">
        <f t="shared" si="111"/>
        <v>0</v>
      </c>
      <c r="U46" s="19">
        <f t="shared" si="111"/>
        <v>0</v>
      </c>
      <c r="V46" s="96">
        <f t="shared" si="111"/>
        <v>0</v>
      </c>
      <c r="X46" s="1"/>
      <c r="Y46" s="1"/>
      <c r="Z46" s="1"/>
      <c r="AA46" s="1"/>
      <c r="AB46" s="1"/>
      <c r="AC46" s="1"/>
      <c r="AD46" s="1"/>
      <c r="AE46" s="1"/>
      <c r="AF46" s="1"/>
      <c r="AG46" s="1"/>
      <c r="AH46" s="1"/>
      <c r="AI46" s="1"/>
    </row>
    <row r="47" spans="1:35" s="3" customFormat="1">
      <c r="A47" s="181">
        <v>5300</v>
      </c>
      <c r="B47" s="38" t="s">
        <v>819</v>
      </c>
      <c r="C47" s="38"/>
      <c r="D47" s="37"/>
      <c r="E47" s="126"/>
      <c r="F47" s="169"/>
      <c r="G47" s="124"/>
      <c r="H47" s="125"/>
      <c r="I47" s="123"/>
      <c r="J47" s="124"/>
      <c r="K47" s="127"/>
      <c r="L47" s="25">
        <f t="shared" ref="L47:V47" si="114">L690</f>
        <v>0</v>
      </c>
      <c r="M47" s="100">
        <f t="shared" si="114"/>
        <v>0</v>
      </c>
      <c r="N47" s="351">
        <f t="shared" ref="N47" si="115">N690</f>
        <v>0</v>
      </c>
      <c r="O47" s="360">
        <f t="shared" ref="O47" si="116">O690</f>
        <v>0</v>
      </c>
      <c r="P47" s="25">
        <f t="shared" si="114"/>
        <v>0</v>
      </c>
      <c r="Q47" s="100">
        <f t="shared" si="114"/>
        <v>0</v>
      </c>
      <c r="R47" s="100">
        <f t="shared" si="114"/>
        <v>0</v>
      </c>
      <c r="S47" s="100">
        <f t="shared" si="114"/>
        <v>0</v>
      </c>
      <c r="T47" s="100">
        <f t="shared" si="114"/>
        <v>0</v>
      </c>
      <c r="U47" s="19">
        <f t="shared" si="114"/>
        <v>0</v>
      </c>
      <c r="V47" s="100">
        <f t="shared" si="114"/>
        <v>0</v>
      </c>
      <c r="X47" s="1"/>
      <c r="Y47" s="1"/>
      <c r="Z47" s="1"/>
      <c r="AA47" s="1"/>
      <c r="AB47" s="1"/>
      <c r="AC47" s="1"/>
      <c r="AD47" s="1"/>
      <c r="AE47" s="1"/>
      <c r="AF47" s="1"/>
      <c r="AG47" s="1"/>
      <c r="AH47" s="1"/>
      <c r="AI47" s="1"/>
    </row>
    <row r="48" spans="1:35" s="3" customFormat="1">
      <c r="A48" s="181">
        <v>5400</v>
      </c>
      <c r="B48" s="38" t="s">
        <v>820</v>
      </c>
      <c r="C48" s="38"/>
      <c r="D48" s="37"/>
      <c r="E48" s="126"/>
      <c r="F48" s="169"/>
      <c r="G48" s="124"/>
      <c r="H48" s="125"/>
      <c r="I48" s="123"/>
      <c r="J48" s="124"/>
      <c r="K48" s="127"/>
      <c r="L48" s="21">
        <f t="shared" ref="L48:V48" si="117">L703</f>
        <v>0</v>
      </c>
      <c r="M48" s="96">
        <f t="shared" si="117"/>
        <v>0</v>
      </c>
      <c r="N48" s="346">
        <f t="shared" ref="N48" si="118">N703</f>
        <v>0</v>
      </c>
      <c r="O48" s="355">
        <f t="shared" ref="O48" si="119">O703</f>
        <v>0</v>
      </c>
      <c r="P48" s="21">
        <f t="shared" si="117"/>
        <v>0</v>
      </c>
      <c r="Q48" s="96">
        <f t="shared" si="117"/>
        <v>0</v>
      </c>
      <c r="R48" s="96">
        <f t="shared" si="117"/>
        <v>0</v>
      </c>
      <c r="S48" s="96">
        <f t="shared" si="117"/>
        <v>0</v>
      </c>
      <c r="T48" s="96">
        <f t="shared" si="117"/>
        <v>0</v>
      </c>
      <c r="U48" s="19">
        <f t="shared" si="117"/>
        <v>0</v>
      </c>
      <c r="V48" s="96">
        <f t="shared" si="117"/>
        <v>0</v>
      </c>
      <c r="X48" s="1"/>
      <c r="Y48" s="1"/>
      <c r="Z48" s="1"/>
      <c r="AA48" s="1"/>
      <c r="AB48" s="1"/>
      <c r="AC48" s="1"/>
      <c r="AD48" s="1"/>
      <c r="AE48" s="1"/>
      <c r="AF48" s="1"/>
      <c r="AG48" s="1"/>
      <c r="AH48" s="1"/>
      <c r="AI48" s="1"/>
    </row>
    <row r="49" spans="1:35" s="3" customFormat="1">
      <c r="A49" s="181">
        <v>5500</v>
      </c>
      <c r="B49" s="38" t="s">
        <v>103</v>
      </c>
      <c r="C49" s="38"/>
      <c r="D49" s="18"/>
      <c r="E49" s="123"/>
      <c r="F49" s="169"/>
      <c r="G49" s="124"/>
      <c r="H49" s="123"/>
      <c r="I49" s="123"/>
      <c r="J49" s="123"/>
      <c r="K49" s="127"/>
      <c r="L49" s="23">
        <f t="shared" ref="L49:V49" si="120">L708</f>
        <v>0</v>
      </c>
      <c r="M49" s="97">
        <f t="shared" si="120"/>
        <v>0</v>
      </c>
      <c r="N49" s="347">
        <f t="shared" ref="N49" si="121">N708</f>
        <v>0</v>
      </c>
      <c r="O49" s="356">
        <f t="shared" ref="O49" si="122">O708</f>
        <v>0</v>
      </c>
      <c r="P49" s="23">
        <f t="shared" si="120"/>
        <v>0</v>
      </c>
      <c r="Q49" s="97">
        <f t="shared" si="120"/>
        <v>0</v>
      </c>
      <c r="R49" s="97">
        <f t="shared" si="120"/>
        <v>0</v>
      </c>
      <c r="S49" s="97">
        <f t="shared" si="120"/>
        <v>0</v>
      </c>
      <c r="T49" s="97">
        <f t="shared" si="120"/>
        <v>0</v>
      </c>
      <c r="U49" s="27">
        <f t="shared" si="120"/>
        <v>0</v>
      </c>
      <c r="V49" s="97">
        <f t="shared" si="120"/>
        <v>0</v>
      </c>
      <c r="X49" s="1"/>
      <c r="Y49" s="1"/>
      <c r="Z49" s="1"/>
      <c r="AA49" s="1"/>
      <c r="AB49" s="1"/>
      <c r="AC49" s="1"/>
      <c r="AD49" s="1"/>
      <c r="AE49" s="1"/>
      <c r="AF49" s="1"/>
      <c r="AG49" s="1"/>
      <c r="AH49" s="1"/>
      <c r="AI49" s="1"/>
    </row>
    <row r="50" spans="1:35" s="3" customFormat="1">
      <c r="A50" s="50"/>
      <c r="B50" s="51" t="s">
        <v>251</v>
      </c>
      <c r="C50" s="51"/>
      <c r="D50" s="128"/>
      <c r="E50" s="129"/>
      <c r="F50" s="170"/>
      <c r="G50" s="131"/>
      <c r="H50" s="132"/>
      <c r="I50" s="130"/>
      <c r="J50" s="131"/>
      <c r="K50" s="127"/>
      <c r="L50" s="24">
        <f t="shared" ref="L50:V50" si="123">SUM(L44:L49)</f>
        <v>0</v>
      </c>
      <c r="M50" s="98">
        <f t="shared" si="123"/>
        <v>0</v>
      </c>
      <c r="N50" s="348">
        <f t="shared" ref="N50" si="124">SUM(N44:N49)</f>
        <v>0</v>
      </c>
      <c r="O50" s="357">
        <f t="shared" ref="O50" si="125">SUM(O44:O49)</f>
        <v>0</v>
      </c>
      <c r="P50" s="24">
        <f t="shared" si="123"/>
        <v>0</v>
      </c>
      <c r="Q50" s="98">
        <f t="shared" si="123"/>
        <v>0</v>
      </c>
      <c r="R50" s="98">
        <f t="shared" si="123"/>
        <v>0</v>
      </c>
      <c r="S50" s="98">
        <f t="shared" si="123"/>
        <v>0</v>
      </c>
      <c r="T50" s="98">
        <f t="shared" si="123"/>
        <v>0</v>
      </c>
      <c r="U50" s="19">
        <f t="shared" si="123"/>
        <v>0</v>
      </c>
      <c r="V50" s="98">
        <f t="shared" si="123"/>
        <v>0</v>
      </c>
      <c r="X50" s="1"/>
      <c r="Y50" s="1"/>
      <c r="Z50" s="1"/>
      <c r="AA50" s="1"/>
      <c r="AB50" s="1"/>
      <c r="AC50" s="1"/>
      <c r="AD50" s="1"/>
      <c r="AE50" s="1"/>
      <c r="AF50" s="1"/>
      <c r="AG50" s="1"/>
      <c r="AH50" s="1"/>
      <c r="AI50" s="1"/>
    </row>
    <row r="51" spans="1:35" s="3" customFormat="1">
      <c r="A51" s="50"/>
      <c r="B51" s="38"/>
      <c r="C51" s="38"/>
      <c r="D51" s="37"/>
      <c r="E51" s="126"/>
      <c r="F51" s="169"/>
      <c r="G51" s="124"/>
      <c r="H51" s="125"/>
      <c r="I51" s="123"/>
      <c r="J51" s="124"/>
      <c r="K51" s="127"/>
      <c r="L51" s="19"/>
      <c r="M51" s="94"/>
      <c r="N51" s="350"/>
      <c r="O51" s="359"/>
      <c r="P51" s="19"/>
      <c r="Q51" s="94"/>
      <c r="R51" s="94"/>
      <c r="S51" s="94"/>
      <c r="T51" s="94"/>
      <c r="U51" s="19"/>
      <c r="V51" s="94"/>
      <c r="X51" s="1"/>
      <c r="Y51" s="1"/>
      <c r="Z51" s="1"/>
      <c r="AA51" s="1"/>
      <c r="AB51" s="1"/>
      <c r="AC51" s="1"/>
      <c r="AD51" s="1"/>
      <c r="AE51" s="1"/>
      <c r="AF51" s="1"/>
      <c r="AG51" s="1"/>
      <c r="AH51" s="1"/>
      <c r="AI51" s="1"/>
    </row>
    <row r="52" spans="1:35" s="3" customFormat="1">
      <c r="A52" s="50"/>
      <c r="B52" s="49" t="s">
        <v>246</v>
      </c>
      <c r="C52" s="49"/>
      <c r="D52" s="122"/>
      <c r="E52" s="121"/>
      <c r="F52" s="169"/>
      <c r="G52" s="124"/>
      <c r="H52" s="125"/>
      <c r="I52" s="123"/>
      <c r="J52" s="124"/>
      <c r="K52" s="127"/>
      <c r="L52" s="19"/>
      <c r="M52" s="94"/>
      <c r="N52" s="350"/>
      <c r="O52" s="359"/>
      <c r="P52" s="19"/>
      <c r="Q52" s="94"/>
      <c r="R52" s="94"/>
      <c r="S52" s="94"/>
      <c r="T52" s="94"/>
      <c r="U52" s="19"/>
      <c r="V52" s="94"/>
      <c r="X52" s="1"/>
      <c r="Y52" s="1"/>
      <c r="Z52" s="1"/>
      <c r="AA52" s="1"/>
      <c r="AB52" s="1"/>
      <c r="AC52" s="1"/>
      <c r="AD52" s="1"/>
      <c r="AE52" s="1"/>
      <c r="AF52" s="1"/>
      <c r="AG52" s="1"/>
      <c r="AH52" s="1"/>
      <c r="AI52" s="1"/>
    </row>
    <row r="53" spans="1:35" s="3" customFormat="1">
      <c r="A53" s="181">
        <v>6200</v>
      </c>
      <c r="B53" s="38" t="s">
        <v>242</v>
      </c>
      <c r="C53" s="38"/>
      <c r="D53" s="37"/>
      <c r="E53" s="126"/>
      <c r="F53" s="169"/>
      <c r="G53" s="124"/>
      <c r="H53" s="125"/>
      <c r="I53" s="123"/>
      <c r="J53" s="124"/>
      <c r="K53" s="127"/>
      <c r="L53" s="21">
        <f t="shared" ref="L53:V53" si="126">L740</f>
        <v>0</v>
      </c>
      <c r="M53" s="96">
        <f t="shared" si="126"/>
        <v>0</v>
      </c>
      <c r="N53" s="346">
        <f t="shared" ref="N53" si="127">N740</f>
        <v>0</v>
      </c>
      <c r="O53" s="355">
        <f t="shared" ref="O53" si="128">O740</f>
        <v>0</v>
      </c>
      <c r="P53" s="21">
        <f t="shared" si="126"/>
        <v>0</v>
      </c>
      <c r="Q53" s="96">
        <f t="shared" si="126"/>
        <v>0</v>
      </c>
      <c r="R53" s="96">
        <f t="shared" si="126"/>
        <v>0</v>
      </c>
      <c r="S53" s="96">
        <f t="shared" si="126"/>
        <v>0</v>
      </c>
      <c r="T53" s="96">
        <f t="shared" si="126"/>
        <v>0</v>
      </c>
      <c r="U53" s="19">
        <f t="shared" si="126"/>
        <v>0</v>
      </c>
      <c r="V53" s="96">
        <f t="shared" si="126"/>
        <v>0</v>
      </c>
      <c r="X53" s="1"/>
      <c r="Y53" s="1"/>
      <c r="Z53" s="1"/>
      <c r="AA53" s="1"/>
      <c r="AB53" s="1"/>
      <c r="AC53" s="1"/>
      <c r="AD53" s="1"/>
      <c r="AE53" s="1"/>
      <c r="AF53" s="1"/>
      <c r="AG53" s="1"/>
      <c r="AH53" s="1"/>
      <c r="AI53" s="1"/>
    </row>
    <row r="54" spans="1:35" s="3" customFormat="1">
      <c r="A54" s="181">
        <v>6500</v>
      </c>
      <c r="B54" s="38" t="s">
        <v>243</v>
      </c>
      <c r="C54" s="38"/>
      <c r="D54" s="37"/>
      <c r="E54" s="126"/>
      <c r="F54" s="169"/>
      <c r="G54" s="124"/>
      <c r="H54" s="125"/>
      <c r="I54" s="123"/>
      <c r="J54" s="124"/>
      <c r="K54" s="127"/>
      <c r="L54" s="21">
        <f t="shared" ref="L54:V54" si="129">L753</f>
        <v>0</v>
      </c>
      <c r="M54" s="96">
        <f t="shared" si="129"/>
        <v>0</v>
      </c>
      <c r="N54" s="346">
        <f t="shared" ref="N54" si="130">N753</f>
        <v>0</v>
      </c>
      <c r="O54" s="355">
        <f t="shared" ref="O54" si="131">O753</f>
        <v>0</v>
      </c>
      <c r="P54" s="21">
        <f t="shared" si="129"/>
        <v>0</v>
      </c>
      <c r="Q54" s="96">
        <f t="shared" si="129"/>
        <v>0</v>
      </c>
      <c r="R54" s="96">
        <f t="shared" si="129"/>
        <v>0</v>
      </c>
      <c r="S54" s="96">
        <f t="shared" si="129"/>
        <v>0</v>
      </c>
      <c r="T54" s="96">
        <f t="shared" si="129"/>
        <v>0</v>
      </c>
      <c r="U54" s="19">
        <f t="shared" si="129"/>
        <v>0</v>
      </c>
      <c r="V54" s="96">
        <f t="shared" si="129"/>
        <v>0</v>
      </c>
      <c r="X54" s="1"/>
      <c r="Y54" s="1"/>
      <c r="Z54" s="1"/>
      <c r="AA54" s="1"/>
      <c r="AB54" s="1"/>
      <c r="AC54" s="1"/>
      <c r="AD54" s="1"/>
      <c r="AE54" s="1"/>
      <c r="AF54" s="1"/>
      <c r="AG54" s="1"/>
      <c r="AH54" s="1"/>
      <c r="AI54" s="1"/>
    </row>
    <row r="55" spans="1:35" s="3" customFormat="1">
      <c r="A55" s="181">
        <v>6600</v>
      </c>
      <c r="B55" s="38" t="s">
        <v>244</v>
      </c>
      <c r="C55" s="38"/>
      <c r="D55" s="37"/>
      <c r="E55" s="126"/>
      <c r="F55" s="169"/>
      <c r="G55" s="124"/>
      <c r="H55" s="125"/>
      <c r="I55" s="123"/>
      <c r="J55" s="124"/>
      <c r="K55" s="127"/>
      <c r="L55" s="21">
        <f t="shared" ref="L55:V55" si="132">L769</f>
        <v>0</v>
      </c>
      <c r="M55" s="96">
        <f t="shared" si="132"/>
        <v>0</v>
      </c>
      <c r="N55" s="346">
        <f t="shared" ref="N55" si="133">N769</f>
        <v>0</v>
      </c>
      <c r="O55" s="355">
        <f t="shared" ref="O55" si="134">O769</f>
        <v>0</v>
      </c>
      <c r="P55" s="21">
        <f t="shared" si="132"/>
        <v>0</v>
      </c>
      <c r="Q55" s="96">
        <f t="shared" si="132"/>
        <v>0</v>
      </c>
      <c r="R55" s="96">
        <f t="shared" si="132"/>
        <v>0</v>
      </c>
      <c r="S55" s="96">
        <f t="shared" si="132"/>
        <v>0</v>
      </c>
      <c r="T55" s="96">
        <f t="shared" si="132"/>
        <v>0</v>
      </c>
      <c r="U55" s="19">
        <f t="shared" si="132"/>
        <v>0</v>
      </c>
      <c r="V55" s="96">
        <f t="shared" si="132"/>
        <v>0</v>
      </c>
      <c r="X55" s="1"/>
      <c r="Y55" s="1"/>
      <c r="Z55" s="1"/>
      <c r="AA55" s="1"/>
      <c r="AB55" s="1"/>
      <c r="AC55" s="1"/>
      <c r="AD55" s="1"/>
      <c r="AE55" s="1"/>
      <c r="AF55" s="1"/>
      <c r="AG55" s="1"/>
      <c r="AH55" s="1"/>
      <c r="AI55" s="1"/>
    </row>
    <row r="56" spans="1:35" s="3" customFormat="1">
      <c r="A56" s="181">
        <v>6700</v>
      </c>
      <c r="B56" s="38" t="s">
        <v>729</v>
      </c>
      <c r="C56" s="38"/>
      <c r="D56" s="18"/>
      <c r="E56" s="123"/>
      <c r="F56" s="169"/>
      <c r="G56" s="124"/>
      <c r="H56" s="123"/>
      <c r="I56" s="123"/>
      <c r="J56" s="123"/>
      <c r="K56" s="127"/>
      <c r="L56" s="23">
        <f t="shared" ref="L56:V56" si="135">L775</f>
        <v>0</v>
      </c>
      <c r="M56" s="97">
        <f t="shared" si="135"/>
        <v>0</v>
      </c>
      <c r="N56" s="347">
        <f t="shared" ref="N56" si="136">N775</f>
        <v>0</v>
      </c>
      <c r="O56" s="356">
        <f t="shared" ref="O56" si="137">O775</f>
        <v>0</v>
      </c>
      <c r="P56" s="23">
        <f t="shared" si="135"/>
        <v>0</v>
      </c>
      <c r="Q56" s="97">
        <f t="shared" si="135"/>
        <v>0</v>
      </c>
      <c r="R56" s="97">
        <f t="shared" si="135"/>
        <v>0</v>
      </c>
      <c r="S56" s="97">
        <f t="shared" si="135"/>
        <v>0</v>
      </c>
      <c r="T56" s="97">
        <f t="shared" si="135"/>
        <v>0</v>
      </c>
      <c r="U56" s="27">
        <f t="shared" si="135"/>
        <v>0</v>
      </c>
      <c r="V56" s="97">
        <f t="shared" si="135"/>
        <v>0</v>
      </c>
      <c r="X56" s="1"/>
      <c r="Y56" s="1"/>
      <c r="Z56" s="1"/>
      <c r="AA56" s="1"/>
      <c r="AB56" s="1"/>
      <c r="AC56" s="1"/>
      <c r="AD56" s="1"/>
      <c r="AE56" s="1"/>
      <c r="AF56" s="1"/>
      <c r="AG56" s="1"/>
      <c r="AH56" s="1"/>
      <c r="AI56" s="1"/>
    </row>
    <row r="57" spans="1:35" s="3" customFormat="1">
      <c r="A57" s="50"/>
      <c r="B57" s="51" t="s">
        <v>247</v>
      </c>
      <c r="C57" s="51"/>
      <c r="D57" s="128"/>
      <c r="E57" s="129"/>
      <c r="F57" s="170"/>
      <c r="G57" s="131"/>
      <c r="H57" s="132"/>
      <c r="I57" s="130"/>
      <c r="J57" s="131"/>
      <c r="K57" s="127"/>
      <c r="L57" s="24">
        <f t="shared" ref="L57:V57" si="138">SUM(L53:L56)</f>
        <v>0</v>
      </c>
      <c r="M57" s="98">
        <f t="shared" si="138"/>
        <v>0</v>
      </c>
      <c r="N57" s="348">
        <f t="shared" ref="N57" si="139">SUM(N53:N56)</f>
        <v>0</v>
      </c>
      <c r="O57" s="357">
        <f t="shared" ref="O57" si="140">SUM(O53:O56)</f>
        <v>0</v>
      </c>
      <c r="P57" s="24">
        <f t="shared" si="138"/>
        <v>0</v>
      </c>
      <c r="Q57" s="98">
        <f t="shared" si="138"/>
        <v>0</v>
      </c>
      <c r="R57" s="98">
        <f t="shared" si="138"/>
        <v>0</v>
      </c>
      <c r="S57" s="98">
        <f t="shared" si="138"/>
        <v>0</v>
      </c>
      <c r="T57" s="98">
        <f t="shared" si="138"/>
        <v>0</v>
      </c>
      <c r="U57" s="19">
        <f t="shared" si="138"/>
        <v>0</v>
      </c>
      <c r="V57" s="98">
        <f t="shared" si="138"/>
        <v>0</v>
      </c>
      <c r="X57" s="1"/>
      <c r="Y57" s="1"/>
      <c r="Z57" s="1"/>
      <c r="AA57" s="1"/>
      <c r="AB57" s="1"/>
      <c r="AC57" s="1"/>
      <c r="AD57" s="1"/>
      <c r="AE57" s="1"/>
      <c r="AF57" s="1"/>
      <c r="AG57" s="1"/>
      <c r="AH57" s="1"/>
      <c r="AI57" s="1"/>
    </row>
    <row r="58" spans="1:35" s="3" customFormat="1">
      <c r="A58" s="50"/>
      <c r="B58" s="49"/>
      <c r="C58" s="49"/>
      <c r="D58" s="122"/>
      <c r="E58" s="121"/>
      <c r="F58" s="169"/>
      <c r="G58" s="124"/>
      <c r="H58" s="125"/>
      <c r="I58" s="123"/>
      <c r="J58" s="124"/>
      <c r="K58" s="127"/>
      <c r="L58" s="21"/>
      <c r="M58" s="96"/>
      <c r="N58" s="346"/>
      <c r="O58" s="355"/>
      <c r="P58" s="21"/>
      <c r="Q58" s="96"/>
      <c r="R58" s="96"/>
      <c r="S58" s="96"/>
      <c r="T58" s="96"/>
      <c r="U58" s="19"/>
      <c r="V58" s="96"/>
      <c r="X58" s="1"/>
      <c r="Y58" s="1"/>
      <c r="Z58" s="1"/>
      <c r="AA58" s="1"/>
      <c r="AB58" s="1"/>
      <c r="AC58" s="1"/>
      <c r="AD58" s="1"/>
      <c r="AE58" s="1"/>
      <c r="AF58" s="1"/>
      <c r="AG58" s="1"/>
      <c r="AH58" s="1"/>
      <c r="AI58" s="1"/>
    </row>
    <row r="59" spans="1:35" s="3" customFormat="1">
      <c r="A59" s="50"/>
      <c r="B59" s="51" t="s">
        <v>803</v>
      </c>
      <c r="C59" s="51"/>
      <c r="D59" s="128"/>
      <c r="E59" s="129"/>
      <c r="F59" s="170"/>
      <c r="G59" s="131"/>
      <c r="H59" s="132"/>
      <c r="I59" s="130"/>
      <c r="J59" s="131"/>
      <c r="K59" s="127"/>
      <c r="L59" s="21">
        <f t="shared" ref="L59:V59" si="141">L10+L33+L50+L57+L41</f>
        <v>0</v>
      </c>
      <c r="M59" s="96">
        <f t="shared" si="141"/>
        <v>0</v>
      </c>
      <c r="N59" s="346">
        <f t="shared" ref="N59" si="142">N10+N33+N50+N57+N41</f>
        <v>0</v>
      </c>
      <c r="O59" s="355">
        <f t="shared" ref="O59" si="143">O10+O33+O50+O57+O41</f>
        <v>0</v>
      </c>
      <c r="P59" s="21">
        <f t="shared" si="141"/>
        <v>0</v>
      </c>
      <c r="Q59" s="96">
        <f t="shared" si="141"/>
        <v>0</v>
      </c>
      <c r="R59" s="96">
        <f t="shared" si="141"/>
        <v>0</v>
      </c>
      <c r="S59" s="96">
        <f t="shared" si="141"/>
        <v>0</v>
      </c>
      <c r="T59" s="96">
        <f t="shared" si="141"/>
        <v>0</v>
      </c>
      <c r="U59" s="19">
        <f t="shared" si="141"/>
        <v>0</v>
      </c>
      <c r="V59" s="96">
        <f t="shared" si="141"/>
        <v>0</v>
      </c>
      <c r="X59" s="1"/>
      <c r="Y59" s="1"/>
      <c r="Z59" s="1"/>
      <c r="AA59" s="1"/>
      <c r="AB59" s="1"/>
      <c r="AC59" s="1"/>
      <c r="AD59" s="1"/>
      <c r="AE59" s="1"/>
      <c r="AF59" s="1"/>
      <c r="AG59" s="1"/>
      <c r="AH59" s="1"/>
      <c r="AI59" s="1"/>
    </row>
    <row r="60" spans="1:35" s="3" customFormat="1">
      <c r="A60" s="50"/>
      <c r="B60" s="49"/>
      <c r="C60" s="49"/>
      <c r="D60" s="37"/>
      <c r="E60" s="126"/>
      <c r="F60" s="169"/>
      <c r="G60" s="124"/>
      <c r="H60" s="125"/>
      <c r="I60" s="123"/>
      <c r="J60" s="124"/>
      <c r="K60" s="127"/>
      <c r="L60" s="19"/>
      <c r="M60" s="94"/>
      <c r="N60" s="350"/>
      <c r="O60" s="359"/>
      <c r="P60" s="19"/>
      <c r="Q60" s="94"/>
      <c r="R60" s="94"/>
      <c r="S60" s="94"/>
      <c r="T60" s="94"/>
      <c r="U60" s="19"/>
      <c r="V60" s="94"/>
      <c r="X60" s="1"/>
      <c r="Y60" s="1"/>
      <c r="Z60" s="1"/>
      <c r="AA60" s="1"/>
      <c r="AB60" s="1"/>
      <c r="AC60" s="1"/>
      <c r="AD60" s="1"/>
      <c r="AE60" s="1"/>
      <c r="AF60" s="1"/>
      <c r="AG60" s="1"/>
      <c r="AH60" s="1"/>
      <c r="AI60" s="1"/>
    </row>
    <row r="61" spans="1:35" s="3" customFormat="1">
      <c r="A61" s="181">
        <v>7000</v>
      </c>
      <c r="B61" s="38" t="s">
        <v>637</v>
      </c>
      <c r="C61" s="38"/>
      <c r="D61" s="133"/>
      <c r="E61" s="134"/>
      <c r="F61" s="169"/>
      <c r="G61" s="124"/>
      <c r="H61" s="123"/>
      <c r="I61" s="123"/>
      <c r="J61" s="124"/>
      <c r="K61" s="127"/>
      <c r="L61" s="21">
        <f t="shared" ref="L61:V61" si="144">L782</f>
        <v>0</v>
      </c>
      <c r="M61" s="96">
        <f t="shared" si="144"/>
        <v>0</v>
      </c>
      <c r="N61" s="346">
        <f t="shared" ref="N61" si="145">N782</f>
        <v>0</v>
      </c>
      <c r="O61" s="355">
        <f t="shared" ref="O61" si="146">O782</f>
        <v>0</v>
      </c>
      <c r="P61" s="21">
        <f t="shared" si="144"/>
        <v>0</v>
      </c>
      <c r="Q61" s="96">
        <f t="shared" si="144"/>
        <v>0</v>
      </c>
      <c r="R61" s="96">
        <f t="shared" si="144"/>
        <v>0</v>
      </c>
      <c r="S61" s="96">
        <f t="shared" si="144"/>
        <v>0</v>
      </c>
      <c r="T61" s="96">
        <f t="shared" si="144"/>
        <v>0</v>
      </c>
      <c r="U61" s="19">
        <f t="shared" si="144"/>
        <v>0</v>
      </c>
      <c r="V61" s="96">
        <f t="shared" si="144"/>
        <v>0</v>
      </c>
      <c r="X61" s="1"/>
      <c r="Y61" s="1"/>
      <c r="Z61" s="1"/>
      <c r="AA61" s="1"/>
      <c r="AB61" s="1"/>
      <c r="AC61" s="1"/>
      <c r="AD61" s="1"/>
      <c r="AE61" s="1"/>
      <c r="AF61" s="1"/>
      <c r="AG61" s="1"/>
      <c r="AH61" s="1"/>
      <c r="AI61" s="1"/>
    </row>
    <row r="62" spans="1:35" s="3" customFormat="1">
      <c r="A62" s="50"/>
      <c r="B62" s="49"/>
      <c r="C62" s="49"/>
      <c r="D62" s="122"/>
      <c r="E62" s="121"/>
      <c r="F62" s="169"/>
      <c r="G62" s="124"/>
      <c r="H62" s="123"/>
      <c r="I62" s="123"/>
      <c r="J62" s="124"/>
      <c r="K62" s="127"/>
      <c r="L62" s="21"/>
      <c r="M62" s="96"/>
      <c r="N62" s="346"/>
      <c r="O62" s="355"/>
      <c r="P62" s="21"/>
      <c r="Q62" s="96"/>
      <c r="R62" s="96"/>
      <c r="S62" s="96"/>
      <c r="T62" s="96"/>
      <c r="U62" s="19"/>
      <c r="V62" s="96"/>
      <c r="X62" s="1"/>
      <c r="Y62" s="1"/>
      <c r="Z62" s="1"/>
      <c r="AA62" s="1"/>
      <c r="AB62" s="1"/>
      <c r="AC62" s="1"/>
      <c r="AD62" s="1"/>
      <c r="AE62" s="1"/>
      <c r="AF62" s="1"/>
      <c r="AG62" s="1"/>
      <c r="AH62" s="1"/>
      <c r="AI62" s="1"/>
    </row>
    <row r="63" spans="1:35" s="3" customFormat="1">
      <c r="A63" s="50"/>
      <c r="B63" s="49" t="s">
        <v>252</v>
      </c>
      <c r="C63" s="49"/>
      <c r="D63" s="18"/>
      <c r="E63" s="123"/>
      <c r="F63" s="169"/>
      <c r="G63" s="124"/>
      <c r="H63" s="123"/>
      <c r="I63" s="123"/>
      <c r="J63" s="124"/>
      <c r="K63" s="127"/>
      <c r="L63" s="21">
        <f t="shared" ref="L63:V63" si="147">SUM(L59:L61)</f>
        <v>0</v>
      </c>
      <c r="M63" s="96">
        <f t="shared" si="147"/>
        <v>0</v>
      </c>
      <c r="N63" s="346">
        <f t="shared" ref="N63" si="148">SUM(N59:N61)</f>
        <v>0</v>
      </c>
      <c r="O63" s="355">
        <f t="shared" ref="O63" si="149">SUM(O59:O61)</f>
        <v>0</v>
      </c>
      <c r="P63" s="21">
        <f t="shared" si="147"/>
        <v>0</v>
      </c>
      <c r="Q63" s="96">
        <f t="shared" si="147"/>
        <v>0</v>
      </c>
      <c r="R63" s="96">
        <f t="shared" si="147"/>
        <v>0</v>
      </c>
      <c r="S63" s="96">
        <f t="shared" si="147"/>
        <v>0</v>
      </c>
      <c r="T63" s="96">
        <f t="shared" si="147"/>
        <v>0</v>
      </c>
      <c r="U63" s="19">
        <f t="shared" si="147"/>
        <v>0</v>
      </c>
      <c r="V63" s="96">
        <f t="shared" si="147"/>
        <v>0</v>
      </c>
      <c r="X63" s="1"/>
      <c r="Y63" s="1"/>
      <c r="Z63" s="1"/>
      <c r="AA63" s="1"/>
      <c r="AB63" s="1"/>
      <c r="AC63" s="1"/>
      <c r="AD63" s="1"/>
      <c r="AE63" s="1"/>
      <c r="AF63" s="1"/>
      <c r="AG63" s="1"/>
      <c r="AH63" s="1"/>
      <c r="AI63" s="1"/>
    </row>
    <row r="64" spans="1:35" s="3" customFormat="1">
      <c r="A64" s="181">
        <v>7100</v>
      </c>
      <c r="B64" s="38" t="s">
        <v>248</v>
      </c>
      <c r="C64" s="38"/>
      <c r="D64" s="133"/>
      <c r="E64" s="134"/>
      <c r="F64" s="169"/>
      <c r="G64" s="124"/>
      <c r="H64" s="123"/>
      <c r="I64" s="135"/>
      <c r="J64" s="124"/>
      <c r="K64" s="127"/>
      <c r="L64" s="21">
        <f t="shared" ref="L64:V64" si="150">L785</f>
        <v>0</v>
      </c>
      <c r="M64" s="96">
        <f t="shared" si="150"/>
        <v>0</v>
      </c>
      <c r="N64" s="346">
        <f t="shared" ref="N64" si="151">N785</f>
        <v>0</v>
      </c>
      <c r="O64" s="355">
        <f t="shared" ref="O64" si="152">O785</f>
        <v>0</v>
      </c>
      <c r="P64" s="21">
        <f t="shared" si="150"/>
        <v>0</v>
      </c>
      <c r="Q64" s="96">
        <f t="shared" si="150"/>
        <v>0</v>
      </c>
      <c r="R64" s="96">
        <f t="shared" si="150"/>
        <v>0</v>
      </c>
      <c r="S64" s="96">
        <f t="shared" si="150"/>
        <v>0</v>
      </c>
      <c r="T64" s="96">
        <f t="shared" si="150"/>
        <v>0</v>
      </c>
      <c r="U64" s="19">
        <f t="shared" si="150"/>
        <v>0</v>
      </c>
      <c r="V64" s="96">
        <f t="shared" si="150"/>
        <v>0</v>
      </c>
      <c r="X64" s="1"/>
      <c r="Y64" s="1"/>
      <c r="Z64" s="1"/>
      <c r="AA64" s="1"/>
      <c r="AB64" s="1"/>
      <c r="AC64" s="1"/>
      <c r="AD64" s="1"/>
      <c r="AE64" s="1"/>
      <c r="AF64" s="1"/>
      <c r="AG64" s="1"/>
      <c r="AH64" s="1"/>
      <c r="AI64" s="1"/>
    </row>
    <row r="65" spans="1:35" s="3" customFormat="1">
      <c r="A65" s="50"/>
      <c r="B65" s="49"/>
      <c r="C65" s="49"/>
      <c r="D65" s="122"/>
      <c r="E65" s="121"/>
      <c r="F65" s="169"/>
      <c r="G65" s="124"/>
      <c r="H65" s="123"/>
      <c r="I65" s="123"/>
      <c r="J65" s="124"/>
      <c r="K65" s="127"/>
      <c r="L65" s="21"/>
      <c r="M65" s="96"/>
      <c r="N65" s="346"/>
      <c r="O65" s="355"/>
      <c r="P65" s="21"/>
      <c r="Q65" s="96"/>
      <c r="R65" s="96"/>
      <c r="S65" s="96"/>
      <c r="T65" s="96"/>
      <c r="U65" s="19"/>
      <c r="V65" s="96"/>
      <c r="X65" s="1"/>
      <c r="Y65" s="1"/>
      <c r="Z65" s="1"/>
      <c r="AA65" s="1"/>
      <c r="AB65" s="1"/>
      <c r="AC65" s="1"/>
      <c r="AD65" s="1"/>
      <c r="AE65" s="1"/>
      <c r="AF65" s="1"/>
      <c r="AG65" s="1"/>
      <c r="AH65" s="1"/>
      <c r="AI65" s="1"/>
    </row>
    <row r="66" spans="1:35" s="3" customFormat="1">
      <c r="A66" s="50"/>
      <c r="B66" s="49" t="s">
        <v>249</v>
      </c>
      <c r="C66" s="49"/>
      <c r="D66" s="37"/>
      <c r="E66" s="126"/>
      <c r="F66" s="169" t="s">
        <v>0</v>
      </c>
      <c r="G66" s="124"/>
      <c r="H66" s="125" t="s">
        <v>0</v>
      </c>
      <c r="I66" s="136" t="s">
        <v>0</v>
      </c>
      <c r="J66" s="124"/>
      <c r="K66" s="127"/>
      <c r="L66" s="21">
        <f t="shared" ref="L66:V66" si="153">SUM(L63:L64)</f>
        <v>0</v>
      </c>
      <c r="M66" s="96">
        <f t="shared" si="153"/>
        <v>0</v>
      </c>
      <c r="N66" s="346">
        <f t="shared" ref="N66" si="154">SUM(N63:N64)</f>
        <v>0</v>
      </c>
      <c r="O66" s="355">
        <f t="shared" ref="O66" si="155">SUM(O63:O64)</f>
        <v>0</v>
      </c>
      <c r="P66" s="21">
        <f t="shared" si="153"/>
        <v>0</v>
      </c>
      <c r="Q66" s="96">
        <f t="shared" si="153"/>
        <v>0</v>
      </c>
      <c r="R66" s="96">
        <f t="shared" si="153"/>
        <v>0</v>
      </c>
      <c r="S66" s="96">
        <f t="shared" si="153"/>
        <v>0</v>
      </c>
      <c r="T66" s="96">
        <f t="shared" si="153"/>
        <v>0</v>
      </c>
      <c r="U66" s="19">
        <f t="shared" si="153"/>
        <v>0</v>
      </c>
      <c r="V66" s="96">
        <f t="shared" si="153"/>
        <v>0</v>
      </c>
      <c r="X66" s="1"/>
      <c r="Y66" s="1"/>
      <c r="Z66" s="1"/>
      <c r="AA66" s="1"/>
      <c r="AB66" s="1"/>
      <c r="AC66" s="1"/>
      <c r="AD66" s="1"/>
      <c r="AE66" s="1"/>
      <c r="AF66" s="1"/>
      <c r="AG66" s="1"/>
      <c r="AH66" s="1"/>
      <c r="AI66" s="1"/>
    </row>
    <row r="67" spans="1:35" s="3" customFormat="1">
      <c r="A67" s="52"/>
      <c r="B67" s="38"/>
      <c r="C67" s="38"/>
      <c r="D67" s="5"/>
      <c r="E67" s="5"/>
      <c r="F67" s="171"/>
      <c r="G67" s="111"/>
      <c r="H67" s="112"/>
      <c r="I67" s="111"/>
      <c r="J67" s="111"/>
      <c r="K67" s="113"/>
      <c r="L67" s="115"/>
      <c r="M67" s="19"/>
      <c r="N67" s="350"/>
      <c r="O67" s="361"/>
      <c r="P67" s="19"/>
      <c r="Q67" s="114"/>
      <c r="R67" s="114"/>
      <c r="S67" s="114"/>
      <c r="T67" s="114"/>
      <c r="U67" s="114"/>
      <c r="V67" s="114"/>
      <c r="X67" s="1"/>
      <c r="Y67" s="1"/>
      <c r="Z67" s="1"/>
      <c r="AA67" s="1"/>
      <c r="AB67" s="1"/>
      <c r="AC67" s="1"/>
      <c r="AD67" s="1"/>
      <c r="AE67" s="1"/>
      <c r="AF67" s="1"/>
      <c r="AG67" s="1"/>
      <c r="AH67" s="1"/>
      <c r="AI67" s="1"/>
    </row>
    <row r="68" spans="1:35" s="3" customFormat="1">
      <c r="A68" s="181">
        <v>1000</v>
      </c>
      <c r="B68" s="38" t="s">
        <v>217</v>
      </c>
      <c r="C68" s="38"/>
      <c r="D68" s="7"/>
      <c r="E68" s="14"/>
      <c r="F68" s="172"/>
      <c r="G68" s="14"/>
      <c r="H68" s="8"/>
      <c r="I68" s="4"/>
      <c r="J68" s="9"/>
      <c r="K68" s="14"/>
      <c r="L68" s="19" t="s">
        <v>0</v>
      </c>
      <c r="M68" s="29"/>
      <c r="N68" s="350"/>
      <c r="O68" s="359"/>
      <c r="P68" s="19"/>
      <c r="Q68" s="42"/>
      <c r="R68" s="42"/>
      <c r="S68" s="42"/>
      <c r="T68" s="42"/>
      <c r="U68" s="19"/>
      <c r="V68" s="42"/>
      <c r="X68" s="1"/>
      <c r="Y68" s="1"/>
      <c r="Z68" s="1"/>
      <c r="AA68" s="1"/>
      <c r="AB68" s="1"/>
      <c r="AC68" s="1"/>
      <c r="AD68" s="1"/>
      <c r="AE68" s="1"/>
      <c r="AF68" s="1"/>
      <c r="AG68" s="1"/>
      <c r="AH68" s="1"/>
      <c r="AI68" s="1"/>
    </row>
    <row r="69" spans="1:35" s="3" customFormat="1">
      <c r="A69" s="48">
        <v>1001</v>
      </c>
      <c r="B69" s="53" t="s">
        <v>7</v>
      </c>
      <c r="C69" s="53"/>
      <c r="D69" s="7"/>
      <c r="E69" s="4"/>
      <c r="F69" s="173">
        <v>1</v>
      </c>
      <c r="G69" s="9"/>
      <c r="H69" s="72">
        <f t="shared" ref="H69:H88" si="156">SUM(E69:G69)</f>
        <v>1</v>
      </c>
      <c r="I69" s="4">
        <v>1</v>
      </c>
      <c r="J69" s="9" t="s">
        <v>216</v>
      </c>
      <c r="K69" s="14"/>
      <c r="L69" s="19">
        <f t="shared" ref="L69:L88" si="157">H69*I69*K69</f>
        <v>0</v>
      </c>
      <c r="M69" s="32"/>
      <c r="N69" s="345"/>
      <c r="O69" s="359">
        <f t="shared" ref="O69:O88" si="158">L:L+N:N</f>
        <v>0</v>
      </c>
      <c r="P69" s="19">
        <f t="shared" ref="P69:P88" si="159">MAX(L69-SUM(Q69:T69),0)</f>
        <v>0</v>
      </c>
      <c r="Q69" s="42"/>
      <c r="R69" s="42"/>
      <c r="S69" s="42"/>
      <c r="T69" s="42"/>
      <c r="U69" s="19">
        <f t="shared" ref="U69:U88" si="160">L69-SUM(P69:T69)</f>
        <v>0</v>
      </c>
      <c r="V69" s="45"/>
      <c r="X69" s="1"/>
      <c r="Y69" s="1"/>
      <c r="Z69" s="1"/>
      <c r="AA69" s="1"/>
      <c r="AB69" s="1"/>
      <c r="AC69" s="1"/>
      <c r="AD69" s="1"/>
      <c r="AE69" s="1"/>
      <c r="AF69" s="1"/>
      <c r="AG69" s="1"/>
      <c r="AH69" s="1"/>
      <c r="AI69" s="1"/>
    </row>
    <row r="70" spans="1:35" s="3" customFormat="1">
      <c r="A70" s="48">
        <v>1002</v>
      </c>
      <c r="B70" s="53" t="s">
        <v>8</v>
      </c>
      <c r="C70" s="53"/>
      <c r="D70" s="7"/>
      <c r="E70" s="4"/>
      <c r="F70" s="173">
        <v>1</v>
      </c>
      <c r="G70" s="9"/>
      <c r="H70" s="72">
        <f t="shared" si="156"/>
        <v>1</v>
      </c>
      <c r="I70" s="4">
        <v>1</v>
      </c>
      <c r="J70" s="9" t="s">
        <v>216</v>
      </c>
      <c r="K70" s="14"/>
      <c r="L70" s="19">
        <f t="shared" si="157"/>
        <v>0</v>
      </c>
      <c r="M70" s="32"/>
      <c r="N70" s="345"/>
      <c r="O70" s="359">
        <f t="shared" si="158"/>
        <v>0</v>
      </c>
      <c r="P70" s="19">
        <f t="shared" si="159"/>
        <v>0</v>
      </c>
      <c r="Q70" s="42"/>
      <c r="R70" s="42"/>
      <c r="S70" s="42"/>
      <c r="T70" s="42"/>
      <c r="U70" s="19">
        <f t="shared" si="160"/>
        <v>0</v>
      </c>
      <c r="V70" s="45"/>
      <c r="X70" s="1"/>
      <c r="Y70" s="1"/>
      <c r="Z70" s="1"/>
      <c r="AA70" s="1"/>
      <c r="AB70" s="1"/>
      <c r="AC70" s="1"/>
      <c r="AD70" s="1"/>
      <c r="AE70" s="1"/>
      <c r="AF70" s="1"/>
      <c r="AG70" s="1"/>
      <c r="AH70" s="1"/>
      <c r="AI70" s="1"/>
    </row>
    <row r="71" spans="1:35" s="3" customFormat="1">
      <c r="A71" s="48">
        <v>1003</v>
      </c>
      <c r="B71" s="53" t="s">
        <v>9</v>
      </c>
      <c r="C71" s="53"/>
      <c r="D71" s="7"/>
      <c r="E71" s="4"/>
      <c r="F71" s="173">
        <v>1</v>
      </c>
      <c r="G71" s="9"/>
      <c r="H71" s="72">
        <f t="shared" si="156"/>
        <v>1</v>
      </c>
      <c r="I71" s="4">
        <v>1</v>
      </c>
      <c r="J71" s="9" t="s">
        <v>216</v>
      </c>
      <c r="K71" s="14"/>
      <c r="L71" s="19">
        <f t="shared" si="157"/>
        <v>0</v>
      </c>
      <c r="M71" s="32"/>
      <c r="N71" s="345"/>
      <c r="O71" s="359">
        <f t="shared" si="158"/>
        <v>0</v>
      </c>
      <c r="P71" s="19">
        <f t="shared" si="159"/>
        <v>0</v>
      </c>
      <c r="Q71" s="42"/>
      <c r="R71" s="42"/>
      <c r="S71" s="42"/>
      <c r="T71" s="42"/>
      <c r="U71" s="19">
        <f t="shared" si="160"/>
        <v>0</v>
      </c>
      <c r="V71" s="45"/>
      <c r="X71" s="1"/>
      <c r="Y71" s="1"/>
      <c r="Z71" s="1"/>
      <c r="AA71" s="1"/>
      <c r="AB71" s="1"/>
      <c r="AC71" s="1"/>
      <c r="AD71" s="1"/>
      <c r="AE71" s="1"/>
      <c r="AF71" s="1"/>
      <c r="AG71" s="1"/>
      <c r="AH71" s="1"/>
      <c r="AI71" s="1"/>
    </row>
    <row r="72" spans="1:35" s="3" customFormat="1">
      <c r="A72" s="48">
        <v>1004</v>
      </c>
      <c r="B72" s="53" t="s">
        <v>89</v>
      </c>
      <c r="C72" s="53"/>
      <c r="D72" s="7"/>
      <c r="E72" s="8"/>
      <c r="F72" s="173">
        <v>1</v>
      </c>
      <c r="G72" s="9"/>
      <c r="H72" s="72">
        <f t="shared" si="156"/>
        <v>1</v>
      </c>
      <c r="I72" s="4">
        <v>1</v>
      </c>
      <c r="J72" s="9" t="s">
        <v>216</v>
      </c>
      <c r="K72" s="14"/>
      <c r="L72" s="19">
        <f t="shared" si="157"/>
        <v>0</v>
      </c>
      <c r="M72" s="32"/>
      <c r="N72" s="345"/>
      <c r="O72" s="359">
        <f t="shared" si="158"/>
        <v>0</v>
      </c>
      <c r="P72" s="19">
        <f t="shared" si="159"/>
        <v>0</v>
      </c>
      <c r="Q72" s="42"/>
      <c r="R72" s="42"/>
      <c r="S72" s="42"/>
      <c r="T72" s="42"/>
      <c r="U72" s="19">
        <f t="shared" si="160"/>
        <v>0</v>
      </c>
      <c r="V72" s="45"/>
      <c r="X72" s="1"/>
      <c r="Y72" s="1"/>
      <c r="Z72" s="1"/>
      <c r="AA72" s="1"/>
      <c r="AB72" s="1"/>
      <c r="AC72" s="1"/>
      <c r="AD72" s="1"/>
      <c r="AE72" s="1"/>
      <c r="AF72" s="1"/>
      <c r="AG72" s="1"/>
      <c r="AH72" s="1"/>
      <c r="AI72" s="1"/>
    </row>
    <row r="73" spans="1:35" s="3" customFormat="1">
      <c r="A73" s="48">
        <v>1006</v>
      </c>
      <c r="B73" s="53" t="s">
        <v>10</v>
      </c>
      <c r="C73" s="53"/>
      <c r="D73" s="7"/>
      <c r="E73" s="4"/>
      <c r="F73" s="173">
        <v>1</v>
      </c>
      <c r="G73" s="9"/>
      <c r="H73" s="72">
        <f t="shared" si="156"/>
        <v>1</v>
      </c>
      <c r="I73" s="4">
        <v>1</v>
      </c>
      <c r="J73" s="9" t="s">
        <v>216</v>
      </c>
      <c r="K73" s="14"/>
      <c r="L73" s="19">
        <f t="shared" si="157"/>
        <v>0</v>
      </c>
      <c r="M73" s="32"/>
      <c r="N73" s="345"/>
      <c r="O73" s="359">
        <f t="shared" si="158"/>
        <v>0</v>
      </c>
      <c r="P73" s="19">
        <f t="shared" si="159"/>
        <v>0</v>
      </c>
      <c r="Q73" s="42"/>
      <c r="R73" s="42"/>
      <c r="S73" s="42"/>
      <c r="T73" s="42"/>
      <c r="U73" s="19">
        <f t="shared" si="160"/>
        <v>0</v>
      </c>
      <c r="V73" s="45"/>
      <c r="X73" s="1"/>
      <c r="Y73" s="1"/>
      <c r="Z73" s="1"/>
      <c r="AA73" s="1"/>
      <c r="AB73" s="1"/>
      <c r="AC73" s="1"/>
      <c r="AD73" s="1"/>
      <c r="AE73" s="1"/>
      <c r="AF73" s="1"/>
      <c r="AG73" s="1"/>
      <c r="AH73" s="1"/>
      <c r="AI73" s="1"/>
    </row>
    <row r="74" spans="1:35" s="3" customFormat="1">
      <c r="A74" s="48">
        <v>1008</v>
      </c>
      <c r="B74" s="53" t="s">
        <v>658</v>
      </c>
      <c r="C74" s="53"/>
      <c r="D74" s="7"/>
      <c r="E74" s="4"/>
      <c r="F74" s="173">
        <v>1</v>
      </c>
      <c r="G74" s="9"/>
      <c r="H74" s="72">
        <f t="shared" si="156"/>
        <v>1</v>
      </c>
      <c r="I74" s="4">
        <v>1</v>
      </c>
      <c r="J74" s="9" t="s">
        <v>216</v>
      </c>
      <c r="K74" s="14"/>
      <c r="L74" s="19">
        <f t="shared" si="157"/>
        <v>0</v>
      </c>
      <c r="M74" s="32"/>
      <c r="N74" s="345"/>
      <c r="O74" s="359">
        <f t="shared" si="158"/>
        <v>0</v>
      </c>
      <c r="P74" s="19">
        <f t="shared" si="159"/>
        <v>0</v>
      </c>
      <c r="Q74" s="42"/>
      <c r="R74" s="42"/>
      <c r="S74" s="42"/>
      <c r="T74" s="42"/>
      <c r="U74" s="19">
        <f t="shared" si="160"/>
        <v>0</v>
      </c>
      <c r="V74" s="45"/>
      <c r="X74" s="1"/>
      <c r="Y74" s="1"/>
      <c r="Z74" s="1"/>
      <c r="AA74" s="1"/>
      <c r="AB74" s="1"/>
      <c r="AC74" s="1"/>
      <c r="AD74" s="1"/>
      <c r="AE74" s="1"/>
      <c r="AF74" s="1"/>
      <c r="AG74" s="1"/>
      <c r="AH74" s="1"/>
      <c r="AI74" s="1"/>
    </row>
    <row r="75" spans="1:35" s="3" customFormat="1">
      <c r="A75" s="48">
        <v>1009</v>
      </c>
      <c r="B75" s="53" t="s">
        <v>639</v>
      </c>
      <c r="C75" s="53"/>
      <c r="D75" s="7"/>
      <c r="E75" s="4"/>
      <c r="F75" s="173">
        <v>1</v>
      </c>
      <c r="G75" s="9"/>
      <c r="H75" s="72">
        <f t="shared" si="156"/>
        <v>1</v>
      </c>
      <c r="I75" s="4">
        <v>1</v>
      </c>
      <c r="J75" s="9" t="s">
        <v>216</v>
      </c>
      <c r="K75" s="14"/>
      <c r="L75" s="19">
        <f t="shared" si="157"/>
        <v>0</v>
      </c>
      <c r="M75" s="32"/>
      <c r="N75" s="345"/>
      <c r="O75" s="359">
        <f t="shared" si="158"/>
        <v>0</v>
      </c>
      <c r="P75" s="19">
        <f t="shared" si="159"/>
        <v>0</v>
      </c>
      <c r="Q75" s="42"/>
      <c r="R75" s="42"/>
      <c r="S75" s="42"/>
      <c r="T75" s="42"/>
      <c r="U75" s="19">
        <f t="shared" si="160"/>
        <v>0</v>
      </c>
      <c r="V75" s="45"/>
      <c r="X75" s="1"/>
      <c r="Y75" s="1"/>
      <c r="Z75" s="1"/>
      <c r="AA75" s="1"/>
      <c r="AB75" s="1"/>
      <c r="AC75" s="1"/>
      <c r="AD75" s="1"/>
      <c r="AE75" s="1"/>
      <c r="AF75" s="1"/>
      <c r="AG75" s="1"/>
      <c r="AH75" s="1"/>
      <c r="AI75" s="1"/>
    </row>
    <row r="76" spans="1:35" s="3" customFormat="1">
      <c r="A76" s="48">
        <v>1010</v>
      </c>
      <c r="B76" s="53" t="s">
        <v>640</v>
      </c>
      <c r="C76" s="53"/>
      <c r="D76" s="7"/>
      <c r="E76" s="4"/>
      <c r="F76" s="173">
        <v>1</v>
      </c>
      <c r="G76" s="9"/>
      <c r="H76" s="72">
        <f t="shared" si="156"/>
        <v>1</v>
      </c>
      <c r="I76" s="4">
        <v>1</v>
      </c>
      <c r="J76" s="9" t="s">
        <v>216</v>
      </c>
      <c r="K76" s="14"/>
      <c r="L76" s="19">
        <f t="shared" si="157"/>
        <v>0</v>
      </c>
      <c r="M76" s="32"/>
      <c r="N76" s="345"/>
      <c r="O76" s="359">
        <f t="shared" si="158"/>
        <v>0</v>
      </c>
      <c r="P76" s="19">
        <f t="shared" si="159"/>
        <v>0</v>
      </c>
      <c r="Q76" s="42"/>
      <c r="R76" s="42"/>
      <c r="S76" s="42"/>
      <c r="T76" s="42"/>
      <c r="U76" s="19">
        <f t="shared" si="160"/>
        <v>0</v>
      </c>
      <c r="V76" s="45"/>
      <c r="X76" s="1"/>
      <c r="Y76" s="1"/>
      <c r="Z76" s="1"/>
      <c r="AA76" s="1"/>
      <c r="AB76" s="1"/>
      <c r="AC76" s="1"/>
      <c r="AD76" s="1"/>
      <c r="AE76" s="1"/>
      <c r="AF76" s="1"/>
      <c r="AG76" s="1"/>
      <c r="AH76" s="1"/>
      <c r="AI76" s="1"/>
    </row>
    <row r="77" spans="1:35" s="3" customFormat="1">
      <c r="A77" s="48">
        <v>1015</v>
      </c>
      <c r="B77" s="53" t="s">
        <v>641</v>
      </c>
      <c r="C77" s="53"/>
      <c r="D77" s="7"/>
      <c r="E77" s="4"/>
      <c r="F77" s="173">
        <v>1</v>
      </c>
      <c r="G77" s="9"/>
      <c r="H77" s="72">
        <f t="shared" si="156"/>
        <v>1</v>
      </c>
      <c r="I77" s="4">
        <v>1</v>
      </c>
      <c r="J77" s="9" t="s">
        <v>216</v>
      </c>
      <c r="K77" s="14"/>
      <c r="L77" s="19">
        <f t="shared" si="157"/>
        <v>0</v>
      </c>
      <c r="M77" s="32"/>
      <c r="N77" s="345"/>
      <c r="O77" s="359">
        <f t="shared" si="158"/>
        <v>0</v>
      </c>
      <c r="P77" s="19">
        <f t="shared" si="159"/>
        <v>0</v>
      </c>
      <c r="Q77" s="42"/>
      <c r="R77" s="42"/>
      <c r="S77" s="42"/>
      <c r="T77" s="42"/>
      <c r="U77" s="19">
        <f t="shared" si="160"/>
        <v>0</v>
      </c>
      <c r="V77" s="45"/>
      <c r="X77" s="1"/>
      <c r="Y77" s="1"/>
      <c r="Z77" s="1"/>
      <c r="AA77" s="1"/>
      <c r="AB77" s="1"/>
      <c r="AC77" s="1"/>
      <c r="AD77" s="1"/>
      <c r="AE77" s="1"/>
      <c r="AF77" s="1"/>
      <c r="AG77" s="1"/>
      <c r="AH77" s="1"/>
      <c r="AI77" s="1"/>
    </row>
    <row r="78" spans="1:35" s="3" customFormat="1">
      <c r="A78" s="48">
        <v>1020</v>
      </c>
      <c r="B78" s="53" t="s">
        <v>18</v>
      </c>
      <c r="C78" s="53"/>
      <c r="D78" s="7"/>
      <c r="E78" s="4"/>
      <c r="F78" s="173">
        <v>1</v>
      </c>
      <c r="G78" s="9"/>
      <c r="H78" s="72">
        <f t="shared" si="156"/>
        <v>1</v>
      </c>
      <c r="I78" s="4">
        <v>1</v>
      </c>
      <c r="J78" s="9" t="s">
        <v>216</v>
      </c>
      <c r="K78" s="14"/>
      <c r="L78" s="19">
        <f t="shared" si="157"/>
        <v>0</v>
      </c>
      <c r="M78" s="32"/>
      <c r="N78" s="345"/>
      <c r="O78" s="359">
        <f t="shared" si="158"/>
        <v>0</v>
      </c>
      <c r="P78" s="19">
        <f t="shared" si="159"/>
        <v>0</v>
      </c>
      <c r="Q78" s="42"/>
      <c r="R78" s="42"/>
      <c r="S78" s="42"/>
      <c r="T78" s="42"/>
      <c r="U78" s="19">
        <f t="shared" si="160"/>
        <v>0</v>
      </c>
      <c r="V78" s="45"/>
      <c r="X78" s="1"/>
      <c r="Y78" s="1"/>
      <c r="Z78" s="1"/>
      <c r="AA78" s="1"/>
      <c r="AB78" s="1"/>
      <c r="AC78" s="1"/>
      <c r="AD78" s="1"/>
      <c r="AE78" s="1"/>
      <c r="AF78" s="1"/>
      <c r="AG78" s="1"/>
      <c r="AH78" s="1"/>
      <c r="AI78" s="1"/>
    </row>
    <row r="79" spans="1:35" s="3" customFormat="1">
      <c r="A79" s="48">
        <v>1021</v>
      </c>
      <c r="B79" s="53" t="s">
        <v>642</v>
      </c>
      <c r="C79" s="53"/>
      <c r="D79" s="7"/>
      <c r="E79" s="4"/>
      <c r="F79" s="173">
        <v>1</v>
      </c>
      <c r="G79" s="9"/>
      <c r="H79" s="72">
        <f t="shared" si="156"/>
        <v>1</v>
      </c>
      <c r="I79" s="4">
        <v>1</v>
      </c>
      <c r="J79" s="9" t="s">
        <v>216</v>
      </c>
      <c r="K79" s="14"/>
      <c r="L79" s="19">
        <f t="shared" si="157"/>
        <v>0</v>
      </c>
      <c r="M79" s="32"/>
      <c r="N79" s="345"/>
      <c r="O79" s="359">
        <f t="shared" si="158"/>
        <v>0</v>
      </c>
      <c r="P79" s="19">
        <f t="shared" si="159"/>
        <v>0</v>
      </c>
      <c r="Q79" s="42"/>
      <c r="R79" s="42"/>
      <c r="S79" s="42"/>
      <c r="T79" s="42"/>
      <c r="U79" s="19">
        <f t="shared" si="160"/>
        <v>0</v>
      </c>
      <c r="V79" s="45"/>
      <c r="X79" s="1"/>
      <c r="Y79" s="1"/>
      <c r="Z79" s="1"/>
      <c r="AA79" s="1"/>
      <c r="AB79" s="1"/>
      <c r="AC79" s="1"/>
      <c r="AD79" s="1"/>
      <c r="AE79" s="1"/>
      <c r="AF79" s="1"/>
      <c r="AG79" s="1"/>
      <c r="AH79" s="1"/>
      <c r="AI79" s="1"/>
    </row>
    <row r="80" spans="1:35" s="3" customFormat="1">
      <c r="A80" s="48">
        <v>1039</v>
      </c>
      <c r="B80" s="53" t="s">
        <v>643</v>
      </c>
      <c r="C80" s="53"/>
      <c r="D80" s="7"/>
      <c r="E80" s="4"/>
      <c r="F80" s="173">
        <v>1</v>
      </c>
      <c r="G80" s="9"/>
      <c r="H80" s="72">
        <f t="shared" si="156"/>
        <v>1</v>
      </c>
      <c r="I80" s="4">
        <v>1</v>
      </c>
      <c r="J80" s="9" t="s">
        <v>216</v>
      </c>
      <c r="K80" s="14"/>
      <c r="L80" s="19">
        <f t="shared" si="157"/>
        <v>0</v>
      </c>
      <c r="M80" s="32"/>
      <c r="N80" s="345"/>
      <c r="O80" s="359">
        <f t="shared" si="158"/>
        <v>0</v>
      </c>
      <c r="P80" s="19">
        <f t="shared" si="159"/>
        <v>0</v>
      </c>
      <c r="Q80" s="42"/>
      <c r="R80" s="42"/>
      <c r="S80" s="42"/>
      <c r="T80" s="42"/>
      <c r="U80" s="19">
        <f t="shared" si="160"/>
        <v>0</v>
      </c>
      <c r="V80" s="45"/>
      <c r="X80" s="1"/>
      <c r="Y80" s="1"/>
      <c r="Z80" s="1"/>
      <c r="AA80" s="1"/>
      <c r="AB80" s="1"/>
      <c r="AC80" s="1"/>
      <c r="AD80" s="1"/>
      <c r="AE80" s="1"/>
      <c r="AF80" s="1"/>
      <c r="AG80" s="1"/>
      <c r="AH80" s="1"/>
      <c r="AI80" s="1"/>
    </row>
    <row r="81" spans="1:35" s="3" customFormat="1">
      <c r="A81" s="48">
        <v>1040</v>
      </c>
      <c r="B81" s="53" t="s">
        <v>88</v>
      </c>
      <c r="C81" s="53"/>
      <c r="D81" s="7"/>
      <c r="E81" s="4"/>
      <c r="F81" s="173">
        <v>1</v>
      </c>
      <c r="G81" s="9"/>
      <c r="H81" s="72">
        <f t="shared" si="156"/>
        <v>1</v>
      </c>
      <c r="I81" s="4">
        <v>1</v>
      </c>
      <c r="J81" s="9" t="s">
        <v>216</v>
      </c>
      <c r="K81" s="14"/>
      <c r="L81" s="19">
        <f t="shared" si="157"/>
        <v>0</v>
      </c>
      <c r="M81" s="32"/>
      <c r="N81" s="345"/>
      <c r="O81" s="359">
        <f t="shared" si="158"/>
        <v>0</v>
      </c>
      <c r="P81" s="19">
        <f t="shared" si="159"/>
        <v>0</v>
      </c>
      <c r="Q81" s="42"/>
      <c r="R81" s="42"/>
      <c r="S81" s="42"/>
      <c r="T81" s="42"/>
      <c r="U81" s="19">
        <f t="shared" si="160"/>
        <v>0</v>
      </c>
      <c r="V81" s="45"/>
      <c r="X81" s="1"/>
      <c r="Y81" s="1"/>
      <c r="Z81" s="1"/>
      <c r="AA81" s="1"/>
      <c r="AB81" s="1"/>
      <c r="AC81" s="1"/>
      <c r="AD81" s="1"/>
      <c r="AE81" s="1"/>
      <c r="AF81" s="1"/>
      <c r="AG81" s="1"/>
      <c r="AH81" s="1"/>
      <c r="AI81" s="1"/>
    </row>
    <row r="82" spans="1:35" s="3" customFormat="1">
      <c r="A82" s="48">
        <v>1044</v>
      </c>
      <c r="B82" s="53" t="s">
        <v>659</v>
      </c>
      <c r="C82" s="53"/>
      <c r="D82" s="7"/>
      <c r="E82" s="4"/>
      <c r="F82" s="173">
        <v>1</v>
      </c>
      <c r="G82" s="9"/>
      <c r="H82" s="72">
        <f t="shared" si="156"/>
        <v>1</v>
      </c>
      <c r="I82" s="4">
        <v>1</v>
      </c>
      <c r="J82" s="9" t="s">
        <v>216</v>
      </c>
      <c r="K82" s="14"/>
      <c r="L82" s="19">
        <f t="shared" si="157"/>
        <v>0</v>
      </c>
      <c r="M82" s="32"/>
      <c r="N82" s="345"/>
      <c r="O82" s="359">
        <f t="shared" si="158"/>
        <v>0</v>
      </c>
      <c r="P82" s="19">
        <f t="shared" si="159"/>
        <v>0</v>
      </c>
      <c r="Q82" s="42"/>
      <c r="R82" s="42"/>
      <c r="S82" s="42"/>
      <c r="T82" s="42"/>
      <c r="U82" s="19">
        <f t="shared" si="160"/>
        <v>0</v>
      </c>
      <c r="V82" s="45"/>
      <c r="X82" s="1"/>
      <c r="Y82" s="1"/>
      <c r="Z82" s="1"/>
      <c r="AA82" s="1"/>
      <c r="AB82" s="1"/>
      <c r="AC82" s="1"/>
      <c r="AD82" s="1"/>
      <c r="AE82" s="1"/>
      <c r="AF82" s="1"/>
      <c r="AG82" s="1"/>
      <c r="AH82" s="1"/>
      <c r="AI82" s="1"/>
    </row>
    <row r="83" spans="1:35" s="3" customFormat="1">
      <c r="A83" s="48">
        <v>1046</v>
      </c>
      <c r="B83" s="53" t="s">
        <v>644</v>
      </c>
      <c r="C83" s="53"/>
      <c r="D83" s="7"/>
      <c r="E83" s="4"/>
      <c r="F83" s="173">
        <v>1</v>
      </c>
      <c r="G83" s="9"/>
      <c r="H83" s="72">
        <f t="shared" si="156"/>
        <v>1</v>
      </c>
      <c r="I83" s="4">
        <v>1</v>
      </c>
      <c r="J83" s="9" t="s">
        <v>216</v>
      </c>
      <c r="K83" s="14"/>
      <c r="L83" s="19">
        <f t="shared" si="157"/>
        <v>0</v>
      </c>
      <c r="M83" s="32"/>
      <c r="N83" s="345"/>
      <c r="O83" s="359">
        <f t="shared" si="158"/>
        <v>0</v>
      </c>
      <c r="P83" s="19">
        <f t="shared" si="159"/>
        <v>0</v>
      </c>
      <c r="Q83" s="42"/>
      <c r="R83" s="42"/>
      <c r="S83" s="42"/>
      <c r="T83" s="42"/>
      <c r="U83" s="19">
        <f t="shared" si="160"/>
        <v>0</v>
      </c>
      <c r="V83" s="45"/>
      <c r="X83" s="1"/>
      <c r="Y83" s="1"/>
      <c r="Z83" s="1"/>
      <c r="AA83" s="1"/>
      <c r="AB83" s="1"/>
      <c r="AC83" s="1"/>
      <c r="AD83" s="1"/>
      <c r="AE83" s="1"/>
      <c r="AF83" s="1"/>
      <c r="AG83" s="1"/>
      <c r="AH83" s="1"/>
      <c r="AI83" s="1"/>
    </row>
    <row r="84" spans="1:35" s="3" customFormat="1">
      <c r="A84" s="48">
        <v>1047</v>
      </c>
      <c r="B84" s="53" t="s">
        <v>645</v>
      </c>
      <c r="C84" s="53"/>
      <c r="D84" s="7"/>
      <c r="E84" s="4"/>
      <c r="F84" s="173">
        <v>1</v>
      </c>
      <c r="G84" s="9"/>
      <c r="H84" s="72">
        <f t="shared" si="156"/>
        <v>1</v>
      </c>
      <c r="I84" s="4">
        <v>1</v>
      </c>
      <c r="J84" s="9" t="s">
        <v>216</v>
      </c>
      <c r="K84" s="14"/>
      <c r="L84" s="19">
        <f t="shared" si="157"/>
        <v>0</v>
      </c>
      <c r="M84" s="32"/>
      <c r="N84" s="345"/>
      <c r="O84" s="359">
        <f t="shared" si="158"/>
        <v>0</v>
      </c>
      <c r="P84" s="19">
        <f t="shared" si="159"/>
        <v>0</v>
      </c>
      <c r="Q84" s="42"/>
      <c r="R84" s="42"/>
      <c r="S84" s="42"/>
      <c r="T84" s="42"/>
      <c r="U84" s="19">
        <f t="shared" si="160"/>
        <v>0</v>
      </c>
      <c r="V84" s="45"/>
      <c r="X84" s="1"/>
      <c r="Y84" s="1"/>
      <c r="Z84" s="1"/>
      <c r="AA84" s="1"/>
      <c r="AB84" s="1"/>
      <c r="AC84" s="1"/>
      <c r="AD84" s="1"/>
      <c r="AE84" s="1"/>
      <c r="AF84" s="1"/>
      <c r="AG84" s="1"/>
      <c r="AH84" s="1"/>
      <c r="AI84" s="1"/>
    </row>
    <row r="85" spans="1:35" s="3" customFormat="1">
      <c r="A85" s="48">
        <v>1048</v>
      </c>
      <c r="B85" s="53" t="s">
        <v>646</v>
      </c>
      <c r="C85" s="53"/>
      <c r="D85" s="7"/>
      <c r="E85" s="4"/>
      <c r="F85" s="173">
        <v>1</v>
      </c>
      <c r="G85" s="9"/>
      <c r="H85" s="72">
        <f t="shared" si="156"/>
        <v>1</v>
      </c>
      <c r="I85" s="4">
        <v>1</v>
      </c>
      <c r="J85" s="9" t="s">
        <v>216</v>
      </c>
      <c r="K85" s="14"/>
      <c r="L85" s="19">
        <f t="shared" si="157"/>
        <v>0</v>
      </c>
      <c r="M85" s="32"/>
      <c r="N85" s="345"/>
      <c r="O85" s="359">
        <f t="shared" si="158"/>
        <v>0</v>
      </c>
      <c r="P85" s="19">
        <f t="shared" si="159"/>
        <v>0</v>
      </c>
      <c r="Q85" s="42"/>
      <c r="R85" s="42"/>
      <c r="S85" s="42"/>
      <c r="T85" s="42"/>
      <c r="U85" s="19">
        <f t="shared" si="160"/>
        <v>0</v>
      </c>
      <c r="V85" s="45"/>
      <c r="X85" s="1"/>
      <c r="Y85" s="1"/>
      <c r="Z85" s="1"/>
      <c r="AA85" s="1"/>
      <c r="AB85" s="1"/>
      <c r="AC85" s="1"/>
      <c r="AD85" s="1"/>
      <c r="AE85" s="1"/>
      <c r="AF85" s="1"/>
      <c r="AG85" s="1"/>
      <c r="AH85" s="1"/>
      <c r="AI85" s="1"/>
    </row>
    <row r="86" spans="1:35" s="3" customFormat="1">
      <c r="A86" s="48">
        <v>1049</v>
      </c>
      <c r="B86" s="53" t="s">
        <v>647</v>
      </c>
      <c r="C86" s="53"/>
      <c r="D86" s="7"/>
      <c r="E86" s="4"/>
      <c r="F86" s="173">
        <v>1</v>
      </c>
      <c r="G86" s="9"/>
      <c r="H86" s="72">
        <f t="shared" si="156"/>
        <v>1</v>
      </c>
      <c r="I86" s="4">
        <v>1</v>
      </c>
      <c r="J86" s="9" t="s">
        <v>216</v>
      </c>
      <c r="K86" s="14"/>
      <c r="L86" s="19">
        <f t="shared" si="157"/>
        <v>0</v>
      </c>
      <c r="M86" s="32"/>
      <c r="N86" s="345"/>
      <c r="O86" s="359">
        <f t="shared" si="158"/>
        <v>0</v>
      </c>
      <c r="P86" s="19">
        <f t="shared" si="159"/>
        <v>0</v>
      </c>
      <c r="Q86" s="42"/>
      <c r="R86" s="42"/>
      <c r="S86" s="42"/>
      <c r="T86" s="42"/>
      <c r="U86" s="19">
        <f t="shared" si="160"/>
        <v>0</v>
      </c>
      <c r="V86" s="45"/>
      <c r="X86" s="1"/>
      <c r="Y86" s="1"/>
      <c r="Z86" s="1"/>
      <c r="AA86" s="1"/>
      <c r="AB86" s="1"/>
      <c r="AC86" s="1"/>
      <c r="AD86" s="1"/>
      <c r="AE86" s="1"/>
      <c r="AF86" s="1"/>
      <c r="AG86" s="1"/>
      <c r="AH86" s="1"/>
      <c r="AI86" s="1"/>
    </row>
    <row r="87" spans="1:35" s="3" customFormat="1">
      <c r="A87" s="48">
        <v>1050</v>
      </c>
      <c r="B87" s="53" t="s">
        <v>648</v>
      </c>
      <c r="C87" s="53"/>
      <c r="D87" s="7"/>
      <c r="E87" s="4"/>
      <c r="F87" s="173">
        <v>1</v>
      </c>
      <c r="G87" s="9"/>
      <c r="H87" s="72">
        <f t="shared" si="156"/>
        <v>1</v>
      </c>
      <c r="I87" s="4">
        <v>1</v>
      </c>
      <c r="J87" s="9" t="s">
        <v>216</v>
      </c>
      <c r="K87" s="14"/>
      <c r="L87" s="19">
        <f t="shared" si="157"/>
        <v>0</v>
      </c>
      <c r="M87" s="32"/>
      <c r="N87" s="345"/>
      <c r="O87" s="359">
        <f t="shared" si="158"/>
        <v>0</v>
      </c>
      <c r="P87" s="19">
        <f t="shared" si="159"/>
        <v>0</v>
      </c>
      <c r="Q87" s="42"/>
      <c r="R87" s="42"/>
      <c r="S87" s="42"/>
      <c r="T87" s="42"/>
      <c r="U87" s="19">
        <f t="shared" si="160"/>
        <v>0</v>
      </c>
      <c r="V87" s="45"/>
      <c r="X87" s="1"/>
      <c r="Y87" s="1"/>
      <c r="Z87" s="1"/>
      <c r="AA87" s="1"/>
      <c r="AB87" s="1"/>
      <c r="AC87" s="1"/>
      <c r="AD87" s="1"/>
      <c r="AE87" s="1"/>
      <c r="AF87" s="1"/>
      <c r="AG87" s="1"/>
      <c r="AH87" s="1"/>
      <c r="AI87" s="1"/>
    </row>
    <row r="88" spans="1:35" s="3" customFormat="1">
      <c r="A88" s="180">
        <v>1051</v>
      </c>
      <c r="B88" s="54" t="s">
        <v>649</v>
      </c>
      <c r="C88" s="54"/>
      <c r="D88" s="7"/>
      <c r="E88" s="4"/>
      <c r="F88" s="173">
        <v>1</v>
      </c>
      <c r="G88" s="9"/>
      <c r="H88" s="72">
        <f t="shared" si="156"/>
        <v>1</v>
      </c>
      <c r="I88" s="4">
        <v>1</v>
      </c>
      <c r="J88" s="9" t="s">
        <v>216</v>
      </c>
      <c r="K88" s="14"/>
      <c r="L88" s="19">
        <f t="shared" si="157"/>
        <v>0</v>
      </c>
      <c r="M88" s="32"/>
      <c r="N88" s="345"/>
      <c r="O88" s="359">
        <f t="shared" si="158"/>
        <v>0</v>
      </c>
      <c r="P88" s="19">
        <f t="shared" si="159"/>
        <v>0</v>
      </c>
      <c r="Q88" s="42"/>
      <c r="R88" s="42"/>
      <c r="S88" s="42"/>
      <c r="T88" s="42"/>
      <c r="U88" s="19">
        <f t="shared" si="160"/>
        <v>0</v>
      </c>
      <c r="V88" s="45"/>
      <c r="X88" s="1"/>
      <c r="Y88" s="1"/>
      <c r="Z88" s="1"/>
      <c r="AA88" s="1"/>
      <c r="AB88" s="1"/>
      <c r="AC88" s="1"/>
      <c r="AD88" s="1"/>
      <c r="AE88" s="1"/>
      <c r="AF88" s="1"/>
      <c r="AG88" s="1"/>
      <c r="AH88" s="1"/>
      <c r="AI88" s="1"/>
    </row>
    <row r="89" spans="1:35" s="3" customFormat="1">
      <c r="A89" s="48"/>
      <c r="B89" s="55" t="s">
        <v>253</v>
      </c>
      <c r="C89" s="55"/>
      <c r="D89" s="7"/>
      <c r="E89" s="4"/>
      <c r="F89" s="173"/>
      <c r="G89" s="9"/>
      <c r="H89" s="8"/>
      <c r="I89" s="4"/>
      <c r="J89" s="9"/>
      <c r="K89" s="14"/>
      <c r="L89" s="21">
        <f t="shared" ref="L89:V89" si="161">SUM(L69:L88)</f>
        <v>0</v>
      </c>
      <c r="M89" s="28">
        <f t="shared" si="161"/>
        <v>0</v>
      </c>
      <c r="N89" s="346">
        <f t="shared" ref="N89" si="162">SUM(N69:N88)</f>
        <v>0</v>
      </c>
      <c r="O89" s="355">
        <f t="shared" ref="O89" si="163">SUM(O69:O88)</f>
        <v>0</v>
      </c>
      <c r="P89" s="21">
        <f t="shared" si="161"/>
        <v>0</v>
      </c>
      <c r="Q89" s="43">
        <f t="shared" si="161"/>
        <v>0</v>
      </c>
      <c r="R89" s="43">
        <f t="shared" si="161"/>
        <v>0</v>
      </c>
      <c r="S89" s="43">
        <f t="shared" si="161"/>
        <v>0</v>
      </c>
      <c r="T89" s="43">
        <f t="shared" si="161"/>
        <v>0</v>
      </c>
      <c r="U89" s="21">
        <f t="shared" si="161"/>
        <v>0</v>
      </c>
      <c r="V89" s="43">
        <f t="shared" si="161"/>
        <v>0</v>
      </c>
      <c r="X89" s="1"/>
      <c r="Y89" s="1"/>
      <c r="Z89" s="1"/>
      <c r="AA89" s="1"/>
      <c r="AB89" s="1"/>
      <c r="AC89" s="1"/>
      <c r="AD89" s="1"/>
      <c r="AE89" s="1"/>
      <c r="AF89" s="1"/>
      <c r="AG89" s="1"/>
      <c r="AH89" s="1"/>
      <c r="AI89" s="1"/>
    </row>
    <row r="90" spans="1:35" s="3" customFormat="1">
      <c r="A90" s="48"/>
      <c r="B90" s="53"/>
      <c r="C90" s="53"/>
      <c r="D90" s="7"/>
      <c r="E90" s="4"/>
      <c r="F90" s="173"/>
      <c r="G90" s="9"/>
      <c r="H90" s="8"/>
      <c r="I90" s="4"/>
      <c r="J90" s="9"/>
      <c r="K90" s="14"/>
      <c r="L90" s="19"/>
      <c r="M90" s="32"/>
      <c r="N90" s="345"/>
      <c r="O90" s="359"/>
      <c r="P90" s="19"/>
      <c r="Q90" s="42"/>
      <c r="R90" s="42"/>
      <c r="S90" s="42"/>
      <c r="T90" s="42"/>
      <c r="U90" s="19"/>
      <c r="V90" s="42"/>
      <c r="X90" s="1"/>
      <c r="Y90" s="1"/>
      <c r="Z90" s="1"/>
      <c r="AA90" s="1"/>
      <c r="AB90" s="1"/>
      <c r="AC90" s="1"/>
      <c r="AD90" s="1"/>
      <c r="AE90" s="1"/>
      <c r="AF90" s="1"/>
      <c r="AG90" s="1"/>
      <c r="AH90" s="1"/>
      <c r="AI90" s="1"/>
    </row>
    <row r="91" spans="1:35" s="3" customFormat="1">
      <c r="A91" s="181">
        <v>1100</v>
      </c>
      <c r="B91" s="38" t="s">
        <v>218</v>
      </c>
      <c r="C91" s="38"/>
      <c r="D91" s="7"/>
      <c r="E91" s="4"/>
      <c r="F91" s="173"/>
      <c r="G91" s="9"/>
      <c r="H91" s="8"/>
      <c r="I91" s="4"/>
      <c r="J91" s="9"/>
      <c r="K91" s="14"/>
      <c r="L91" s="19"/>
      <c r="M91" s="32"/>
      <c r="N91" s="345"/>
      <c r="O91" s="359"/>
      <c r="P91" s="19"/>
      <c r="Q91" s="42"/>
      <c r="R91" s="42"/>
      <c r="S91" s="42"/>
      <c r="T91" s="42"/>
      <c r="U91" s="19"/>
      <c r="V91" s="42"/>
      <c r="X91" s="1"/>
      <c r="Y91" s="1"/>
      <c r="Z91" s="1"/>
      <c r="AA91" s="1"/>
      <c r="AB91" s="1"/>
      <c r="AC91" s="1"/>
      <c r="AD91" s="1"/>
      <c r="AE91" s="1"/>
      <c r="AF91" s="1"/>
      <c r="AG91" s="1"/>
      <c r="AH91" s="1"/>
      <c r="AI91" s="1"/>
    </row>
    <row r="92" spans="1:35" s="3" customFormat="1">
      <c r="A92" s="48">
        <v>1101</v>
      </c>
      <c r="B92" s="54" t="s">
        <v>601</v>
      </c>
      <c r="C92" s="54"/>
      <c r="D92" s="7"/>
      <c r="E92" s="4"/>
      <c r="F92" s="174">
        <v>2.5000000000000001E-2</v>
      </c>
      <c r="G92" s="9"/>
      <c r="H92" s="8">
        <f t="shared" ref="H92:H101" si="164">SUM(E92:G92)</f>
        <v>2.5000000000000001E-2</v>
      </c>
      <c r="I92" s="4">
        <v>1</v>
      </c>
      <c r="J92" s="9" t="s">
        <v>216</v>
      </c>
      <c r="K92" s="193"/>
      <c r="L92" s="19">
        <f t="shared" ref="L92:L101" si="165">H92*I92*K92</f>
        <v>0</v>
      </c>
      <c r="M92" s="32"/>
      <c r="N92" s="345"/>
      <c r="O92" s="359">
        <f t="shared" ref="O92:O101" si="166">L:L+N:N</f>
        <v>0</v>
      </c>
      <c r="P92" s="19">
        <f t="shared" ref="P92:P101" si="167">MAX(L92-SUM(Q92:T92),0)</f>
        <v>0</v>
      </c>
      <c r="Q92" s="42"/>
      <c r="R92" s="42"/>
      <c r="S92" s="42"/>
      <c r="T92" s="42"/>
      <c r="U92" s="19">
        <f t="shared" ref="U92:U101" si="168">L92-SUM(P92:T92)</f>
        <v>0</v>
      </c>
      <c r="V92" s="45"/>
      <c r="X92" s="1"/>
      <c r="Y92" s="1"/>
      <c r="Z92" s="1"/>
      <c r="AA92" s="1"/>
      <c r="AB92" s="1"/>
      <c r="AC92" s="1"/>
      <c r="AD92" s="1"/>
      <c r="AE92" s="1"/>
      <c r="AF92" s="1"/>
      <c r="AG92" s="1"/>
      <c r="AH92" s="1"/>
      <c r="AI92" s="1"/>
    </row>
    <row r="93" spans="1:35" s="3" customFormat="1">
      <c r="A93" s="48">
        <v>1102</v>
      </c>
      <c r="B93" s="54" t="s">
        <v>650</v>
      </c>
      <c r="C93" s="54"/>
      <c r="D93" s="7"/>
      <c r="E93" s="4"/>
      <c r="F93" s="173">
        <v>1</v>
      </c>
      <c r="G93" s="9"/>
      <c r="H93" s="8">
        <f t="shared" si="164"/>
        <v>1</v>
      </c>
      <c r="I93" s="4">
        <v>1</v>
      </c>
      <c r="J93" s="9" t="s">
        <v>216</v>
      </c>
      <c r="K93" s="193"/>
      <c r="L93" s="19">
        <f t="shared" si="165"/>
        <v>0</v>
      </c>
      <c r="M93" s="32"/>
      <c r="N93" s="345"/>
      <c r="O93" s="359">
        <f t="shared" si="166"/>
        <v>0</v>
      </c>
      <c r="P93" s="19">
        <f t="shared" si="167"/>
        <v>0</v>
      </c>
      <c r="Q93" s="42"/>
      <c r="R93" s="42"/>
      <c r="S93" s="42"/>
      <c r="T93" s="42"/>
      <c r="U93" s="19">
        <f t="shared" si="168"/>
        <v>0</v>
      </c>
      <c r="V93" s="45"/>
      <c r="X93" s="1"/>
      <c r="Y93" s="1"/>
      <c r="Z93" s="1"/>
      <c r="AA93" s="1"/>
      <c r="AB93" s="1"/>
      <c r="AC93" s="1"/>
      <c r="AD93" s="1"/>
      <c r="AE93" s="1"/>
      <c r="AF93" s="1"/>
      <c r="AG93" s="1"/>
      <c r="AH93" s="1"/>
      <c r="AI93" s="1"/>
    </row>
    <row r="94" spans="1:35" s="3" customFormat="1">
      <c r="A94" s="180">
        <v>1103</v>
      </c>
      <c r="B94" s="54" t="s">
        <v>651</v>
      </c>
      <c r="C94" s="54"/>
      <c r="D94" s="7"/>
      <c r="E94" s="4"/>
      <c r="F94" s="173">
        <v>1</v>
      </c>
      <c r="G94" s="9"/>
      <c r="H94" s="8">
        <f t="shared" si="164"/>
        <v>1</v>
      </c>
      <c r="I94" s="4">
        <v>1</v>
      </c>
      <c r="J94" s="9" t="s">
        <v>216</v>
      </c>
      <c r="K94" s="14"/>
      <c r="L94" s="19">
        <f t="shared" si="165"/>
        <v>0</v>
      </c>
      <c r="M94" s="32"/>
      <c r="N94" s="345"/>
      <c r="O94" s="359">
        <f t="shared" si="166"/>
        <v>0</v>
      </c>
      <c r="P94" s="19">
        <f t="shared" si="167"/>
        <v>0</v>
      </c>
      <c r="Q94" s="42"/>
      <c r="R94" s="42"/>
      <c r="S94" s="42"/>
      <c r="T94" s="42"/>
      <c r="U94" s="19">
        <f t="shared" si="168"/>
        <v>0</v>
      </c>
      <c r="V94" s="42">
        <f>P94</f>
        <v>0</v>
      </c>
      <c r="X94" s="1"/>
      <c r="Y94" s="1"/>
      <c r="Z94" s="1"/>
      <c r="AA94" s="1"/>
      <c r="AB94" s="1"/>
      <c r="AC94" s="1"/>
      <c r="AD94" s="1"/>
      <c r="AE94" s="1"/>
      <c r="AF94" s="1"/>
      <c r="AG94" s="1"/>
      <c r="AH94" s="1"/>
      <c r="AI94" s="1"/>
    </row>
    <row r="95" spans="1:35" s="3" customFormat="1">
      <c r="A95" s="180">
        <v>1104</v>
      </c>
      <c r="B95" s="54" t="s">
        <v>267</v>
      </c>
      <c r="C95" s="54"/>
      <c r="D95" s="7"/>
      <c r="E95" s="4"/>
      <c r="F95" s="173">
        <v>1</v>
      </c>
      <c r="G95" s="9"/>
      <c r="H95" s="8">
        <f t="shared" si="164"/>
        <v>1</v>
      </c>
      <c r="I95" s="4">
        <v>1</v>
      </c>
      <c r="J95" s="9" t="s">
        <v>216</v>
      </c>
      <c r="K95" s="14"/>
      <c r="L95" s="19">
        <f t="shared" si="165"/>
        <v>0</v>
      </c>
      <c r="M95" s="32"/>
      <c r="N95" s="345"/>
      <c r="O95" s="359">
        <f t="shared" si="166"/>
        <v>0</v>
      </c>
      <c r="P95" s="19">
        <f t="shared" si="167"/>
        <v>0</v>
      </c>
      <c r="Q95" s="42"/>
      <c r="R95" s="42"/>
      <c r="S95" s="42"/>
      <c r="T95" s="42"/>
      <c r="U95" s="19">
        <f t="shared" si="168"/>
        <v>0</v>
      </c>
      <c r="V95" s="42">
        <f>P95</f>
        <v>0</v>
      </c>
      <c r="X95" s="1"/>
      <c r="Y95" s="1"/>
      <c r="Z95" s="1"/>
      <c r="AA95" s="1"/>
      <c r="AB95" s="1"/>
      <c r="AC95" s="1"/>
      <c r="AD95" s="1"/>
      <c r="AE95" s="1"/>
      <c r="AF95" s="1"/>
      <c r="AG95" s="1"/>
      <c r="AH95" s="1"/>
      <c r="AI95" s="1"/>
    </row>
    <row r="96" spans="1:35" s="3" customFormat="1">
      <c r="A96" s="180">
        <v>1105</v>
      </c>
      <c r="B96" s="54" t="s">
        <v>268</v>
      </c>
      <c r="C96" s="54"/>
      <c r="D96" s="7"/>
      <c r="E96" s="4"/>
      <c r="F96" s="173">
        <v>1</v>
      </c>
      <c r="G96" s="9"/>
      <c r="H96" s="8">
        <f t="shared" si="164"/>
        <v>1</v>
      </c>
      <c r="I96" s="4">
        <v>1</v>
      </c>
      <c r="J96" s="9" t="s">
        <v>216</v>
      </c>
      <c r="K96" s="14"/>
      <c r="L96" s="19">
        <f t="shared" si="165"/>
        <v>0</v>
      </c>
      <c r="M96" s="32"/>
      <c r="N96" s="345"/>
      <c r="O96" s="359">
        <f t="shared" si="166"/>
        <v>0</v>
      </c>
      <c r="P96" s="19">
        <f t="shared" si="167"/>
        <v>0</v>
      </c>
      <c r="Q96" s="42"/>
      <c r="R96" s="42"/>
      <c r="S96" s="42"/>
      <c r="T96" s="42"/>
      <c r="U96" s="19">
        <f t="shared" si="168"/>
        <v>0</v>
      </c>
      <c r="V96" s="42">
        <f>P96</f>
        <v>0</v>
      </c>
      <c r="X96" s="1"/>
      <c r="Y96" s="1"/>
      <c r="Z96" s="1"/>
      <c r="AA96" s="1"/>
      <c r="AB96" s="1"/>
      <c r="AC96" s="1"/>
      <c r="AD96" s="1"/>
      <c r="AE96" s="1"/>
      <c r="AF96" s="1"/>
      <c r="AG96" s="1"/>
      <c r="AH96" s="1"/>
      <c r="AI96" s="1"/>
    </row>
    <row r="97" spans="1:35" s="3" customFormat="1">
      <c r="A97" s="180">
        <v>1106</v>
      </c>
      <c r="B97" s="54" t="s">
        <v>269</v>
      </c>
      <c r="C97" s="54"/>
      <c r="D97" s="7"/>
      <c r="E97" s="4"/>
      <c r="F97" s="173">
        <v>1</v>
      </c>
      <c r="G97" s="9"/>
      <c r="H97" s="8">
        <f t="shared" si="164"/>
        <v>1</v>
      </c>
      <c r="I97" s="4">
        <v>1</v>
      </c>
      <c r="J97" s="9" t="s">
        <v>216</v>
      </c>
      <c r="K97" s="14"/>
      <c r="L97" s="19">
        <f t="shared" si="165"/>
        <v>0</v>
      </c>
      <c r="M97" s="32"/>
      <c r="N97" s="345"/>
      <c r="O97" s="359">
        <f t="shared" si="166"/>
        <v>0</v>
      </c>
      <c r="P97" s="19">
        <f t="shared" si="167"/>
        <v>0</v>
      </c>
      <c r="Q97" s="42"/>
      <c r="R97" s="42"/>
      <c r="S97" s="42"/>
      <c r="T97" s="42"/>
      <c r="U97" s="19">
        <f t="shared" si="168"/>
        <v>0</v>
      </c>
      <c r="V97" s="42">
        <f>P97</f>
        <v>0</v>
      </c>
      <c r="X97" s="1"/>
      <c r="Y97" s="1"/>
      <c r="Z97" s="1"/>
      <c r="AA97" s="1"/>
      <c r="AB97" s="1"/>
      <c r="AC97" s="1"/>
      <c r="AD97" s="1"/>
      <c r="AE97" s="1"/>
      <c r="AF97" s="1"/>
      <c r="AG97" s="1"/>
      <c r="AH97" s="1"/>
      <c r="AI97" s="1"/>
    </row>
    <row r="98" spans="1:35" s="3" customFormat="1">
      <c r="A98" s="180">
        <v>1107</v>
      </c>
      <c r="B98" s="54" t="s">
        <v>652</v>
      </c>
      <c r="C98" s="54"/>
      <c r="D98" s="7"/>
      <c r="E98" s="4"/>
      <c r="F98" s="173">
        <v>1</v>
      </c>
      <c r="G98" s="9"/>
      <c r="H98" s="8">
        <f t="shared" si="164"/>
        <v>1</v>
      </c>
      <c r="I98" s="4">
        <v>1</v>
      </c>
      <c r="J98" s="9" t="s">
        <v>216</v>
      </c>
      <c r="K98" s="14"/>
      <c r="L98" s="19">
        <f t="shared" si="165"/>
        <v>0</v>
      </c>
      <c r="M98" s="32"/>
      <c r="N98" s="345"/>
      <c r="O98" s="359">
        <f t="shared" si="166"/>
        <v>0</v>
      </c>
      <c r="P98" s="19">
        <f t="shared" si="167"/>
        <v>0</v>
      </c>
      <c r="Q98" s="42"/>
      <c r="R98" s="42"/>
      <c r="S98" s="42"/>
      <c r="T98" s="42"/>
      <c r="U98" s="19">
        <f t="shared" si="168"/>
        <v>0</v>
      </c>
      <c r="V98" s="45"/>
      <c r="X98" s="1"/>
      <c r="Y98" s="1"/>
      <c r="Z98" s="1"/>
      <c r="AA98" s="1"/>
      <c r="AB98" s="1"/>
      <c r="AC98" s="1"/>
      <c r="AD98" s="1"/>
      <c r="AE98" s="1"/>
      <c r="AF98" s="1"/>
      <c r="AG98" s="1"/>
      <c r="AH98" s="1"/>
      <c r="AI98" s="1"/>
    </row>
    <row r="99" spans="1:35" s="3" customFormat="1">
      <c r="A99" s="48">
        <v>1109</v>
      </c>
      <c r="B99" s="54" t="s">
        <v>11</v>
      </c>
      <c r="C99" s="54"/>
      <c r="D99" s="7"/>
      <c r="E99" s="4"/>
      <c r="F99" s="173">
        <v>1</v>
      </c>
      <c r="G99" s="9"/>
      <c r="H99" s="8">
        <f t="shared" si="164"/>
        <v>1</v>
      </c>
      <c r="I99" s="4">
        <v>1</v>
      </c>
      <c r="J99" s="9" t="s">
        <v>216</v>
      </c>
      <c r="K99" s="14"/>
      <c r="L99" s="19">
        <f t="shared" si="165"/>
        <v>0</v>
      </c>
      <c r="M99" s="32"/>
      <c r="N99" s="345"/>
      <c r="O99" s="359">
        <f t="shared" si="166"/>
        <v>0</v>
      </c>
      <c r="P99" s="19">
        <f t="shared" si="167"/>
        <v>0</v>
      </c>
      <c r="Q99" s="42"/>
      <c r="R99" s="42"/>
      <c r="S99" s="42"/>
      <c r="T99" s="42"/>
      <c r="U99" s="19">
        <f t="shared" si="168"/>
        <v>0</v>
      </c>
      <c r="V99" s="42">
        <f>P99</f>
        <v>0</v>
      </c>
      <c r="X99" s="1"/>
      <c r="Y99" s="1"/>
      <c r="Z99" s="1"/>
      <c r="AA99" s="1"/>
      <c r="AB99" s="1"/>
      <c r="AC99" s="1"/>
      <c r="AD99" s="1"/>
      <c r="AE99" s="1"/>
      <c r="AF99" s="1"/>
      <c r="AG99" s="1"/>
      <c r="AH99" s="1"/>
      <c r="AI99" s="1"/>
    </row>
    <row r="100" spans="1:35" s="3" customFormat="1">
      <c r="A100" s="48">
        <v>1110</v>
      </c>
      <c r="B100" s="54" t="s">
        <v>12</v>
      </c>
      <c r="C100" s="54"/>
      <c r="D100" s="7"/>
      <c r="E100" s="4"/>
      <c r="F100" s="173">
        <v>1</v>
      </c>
      <c r="G100" s="9"/>
      <c r="H100" s="8">
        <f t="shared" si="164"/>
        <v>1</v>
      </c>
      <c r="I100" s="4">
        <v>1</v>
      </c>
      <c r="J100" s="9" t="s">
        <v>216</v>
      </c>
      <c r="K100" s="14"/>
      <c r="L100" s="19">
        <f t="shared" si="165"/>
        <v>0</v>
      </c>
      <c r="M100" s="32"/>
      <c r="N100" s="345"/>
      <c r="O100" s="359">
        <f t="shared" si="166"/>
        <v>0</v>
      </c>
      <c r="P100" s="19">
        <f t="shared" si="167"/>
        <v>0</v>
      </c>
      <c r="Q100" s="42"/>
      <c r="R100" s="42"/>
      <c r="S100" s="42"/>
      <c r="T100" s="42"/>
      <c r="U100" s="19">
        <f t="shared" si="168"/>
        <v>0</v>
      </c>
      <c r="V100" s="42">
        <f>P100</f>
        <v>0</v>
      </c>
      <c r="X100" s="1"/>
      <c r="Y100" s="1"/>
      <c r="Z100" s="1"/>
      <c r="AA100" s="1"/>
      <c r="AB100" s="1"/>
      <c r="AC100" s="1"/>
      <c r="AD100" s="1"/>
      <c r="AE100" s="1"/>
      <c r="AF100" s="1"/>
      <c r="AG100" s="1"/>
      <c r="AH100" s="1"/>
      <c r="AI100" s="1"/>
    </row>
    <row r="101" spans="1:35" s="3" customFormat="1">
      <c r="A101" s="48">
        <v>1111</v>
      </c>
      <c r="B101" s="54" t="s">
        <v>13</v>
      </c>
      <c r="C101" s="54"/>
      <c r="D101" s="7"/>
      <c r="E101" s="4"/>
      <c r="F101" s="173">
        <v>1</v>
      </c>
      <c r="G101" s="9"/>
      <c r="H101" s="8">
        <f t="shared" si="164"/>
        <v>1</v>
      </c>
      <c r="I101" s="4">
        <v>1</v>
      </c>
      <c r="J101" s="9" t="s">
        <v>216</v>
      </c>
      <c r="K101" s="14"/>
      <c r="L101" s="19">
        <f t="shared" si="165"/>
        <v>0</v>
      </c>
      <c r="M101" s="32"/>
      <c r="N101" s="345"/>
      <c r="O101" s="359">
        <f t="shared" si="166"/>
        <v>0</v>
      </c>
      <c r="P101" s="19">
        <f t="shared" si="167"/>
        <v>0</v>
      </c>
      <c r="Q101" s="42"/>
      <c r="R101" s="42"/>
      <c r="S101" s="42"/>
      <c r="T101" s="42"/>
      <c r="U101" s="19">
        <f t="shared" si="168"/>
        <v>0</v>
      </c>
      <c r="V101" s="45"/>
      <c r="X101" s="1"/>
      <c r="Y101" s="1"/>
      <c r="Z101" s="1"/>
      <c r="AA101" s="1"/>
      <c r="AB101" s="1"/>
      <c r="AC101" s="1"/>
      <c r="AD101" s="1"/>
      <c r="AE101" s="1"/>
      <c r="AF101" s="1"/>
      <c r="AG101" s="1"/>
      <c r="AH101" s="1"/>
      <c r="AI101" s="1"/>
    </row>
    <row r="102" spans="1:35" s="3" customFormat="1">
      <c r="A102" s="48"/>
      <c r="B102" s="55" t="s">
        <v>253</v>
      </c>
      <c r="C102" s="55"/>
      <c r="D102" s="7"/>
      <c r="E102" s="4"/>
      <c r="F102" s="173"/>
      <c r="G102" s="9"/>
      <c r="H102" s="8"/>
      <c r="I102" s="4"/>
      <c r="J102" s="9"/>
      <c r="K102" s="14"/>
      <c r="L102" s="21">
        <f t="shared" ref="L102:V102" si="169">SUM(L92:L101)</f>
        <v>0</v>
      </c>
      <c r="M102" s="28">
        <f t="shared" si="169"/>
        <v>0</v>
      </c>
      <c r="N102" s="346">
        <f t="shared" ref="N102" si="170">SUM(N92:N101)</f>
        <v>0</v>
      </c>
      <c r="O102" s="355">
        <f t="shared" ref="O102" si="171">SUM(O92:O101)</f>
        <v>0</v>
      </c>
      <c r="P102" s="21">
        <f t="shared" si="169"/>
        <v>0</v>
      </c>
      <c r="Q102" s="43">
        <f t="shared" si="169"/>
        <v>0</v>
      </c>
      <c r="R102" s="43">
        <f t="shared" si="169"/>
        <v>0</v>
      </c>
      <c r="S102" s="43">
        <f t="shared" si="169"/>
        <v>0</v>
      </c>
      <c r="T102" s="43">
        <f t="shared" si="169"/>
        <v>0</v>
      </c>
      <c r="U102" s="21">
        <f t="shared" si="169"/>
        <v>0</v>
      </c>
      <c r="V102" s="43">
        <f t="shared" si="169"/>
        <v>0</v>
      </c>
      <c r="X102" s="1"/>
      <c r="Y102" s="1"/>
      <c r="Z102" s="1"/>
      <c r="AA102" s="1"/>
      <c r="AB102" s="1"/>
      <c r="AC102" s="1"/>
      <c r="AD102" s="1"/>
      <c r="AE102" s="1"/>
      <c r="AF102" s="1"/>
      <c r="AG102" s="1"/>
      <c r="AH102" s="1"/>
      <c r="AI102" s="1"/>
    </row>
    <row r="103" spans="1:35" s="3" customFormat="1">
      <c r="A103" s="48"/>
      <c r="B103" s="55"/>
      <c r="C103" s="55"/>
      <c r="D103" s="7"/>
      <c r="E103" s="4"/>
      <c r="F103" s="173"/>
      <c r="G103" s="9"/>
      <c r="H103" s="8"/>
      <c r="I103" s="4"/>
      <c r="J103" s="9"/>
      <c r="K103" s="14"/>
      <c r="L103" s="21"/>
      <c r="M103" s="31"/>
      <c r="N103" s="366"/>
      <c r="O103" s="355"/>
      <c r="P103" s="21"/>
      <c r="Q103" s="42"/>
      <c r="R103" s="42"/>
      <c r="S103" s="42"/>
      <c r="T103" s="42"/>
      <c r="U103" s="19"/>
      <c r="V103" s="42"/>
      <c r="X103" s="1"/>
      <c r="Y103" s="1"/>
      <c r="Z103" s="1"/>
      <c r="AA103" s="1"/>
      <c r="AB103" s="1"/>
      <c r="AC103" s="1"/>
      <c r="AD103" s="1"/>
      <c r="AE103" s="1"/>
      <c r="AF103" s="1"/>
      <c r="AG103" s="1"/>
      <c r="AH103" s="1"/>
      <c r="AI103" s="1"/>
    </row>
    <row r="104" spans="1:35" s="3" customFormat="1">
      <c r="A104" s="181">
        <v>1200</v>
      </c>
      <c r="B104" s="38" t="s">
        <v>14</v>
      </c>
      <c r="C104" s="38"/>
      <c r="D104" s="7"/>
      <c r="E104" s="4"/>
      <c r="F104" s="173"/>
      <c r="G104" s="9"/>
      <c r="H104" s="8"/>
      <c r="I104" s="4"/>
      <c r="J104" s="9"/>
      <c r="K104" s="14"/>
      <c r="L104" s="19"/>
      <c r="M104" s="32"/>
      <c r="N104" s="345"/>
      <c r="O104" s="359"/>
      <c r="P104" s="19"/>
      <c r="Q104" s="42"/>
      <c r="R104" s="42"/>
      <c r="S104" s="42"/>
      <c r="T104" s="42"/>
      <c r="U104" s="19"/>
      <c r="V104" s="42"/>
      <c r="X104" s="1"/>
      <c r="Y104" s="1"/>
      <c r="Z104" s="1"/>
      <c r="AA104" s="1"/>
      <c r="AB104" s="1"/>
      <c r="AC104" s="1"/>
      <c r="AD104" s="1"/>
      <c r="AE104" s="1"/>
      <c r="AF104" s="1"/>
      <c r="AG104" s="1"/>
      <c r="AH104" s="1"/>
      <c r="AI104" s="1"/>
    </row>
    <row r="105" spans="1:35" s="3" customFormat="1">
      <c r="A105" s="48">
        <v>1202</v>
      </c>
      <c r="B105" s="53" t="s">
        <v>15</v>
      </c>
      <c r="C105" s="53"/>
      <c r="D105" s="7"/>
      <c r="E105" s="4"/>
      <c r="F105" s="173">
        <v>1</v>
      </c>
      <c r="G105" s="9"/>
      <c r="H105" s="8">
        <f t="shared" ref="H105:H114" si="172">SUM(E105:G105)</f>
        <v>1</v>
      </c>
      <c r="I105" s="4">
        <v>1</v>
      </c>
      <c r="J105" s="9" t="s">
        <v>216</v>
      </c>
      <c r="K105" s="14"/>
      <c r="L105" s="19">
        <f t="shared" ref="L105:L114" si="173">H105*I105*K105</f>
        <v>0</v>
      </c>
      <c r="M105" s="32"/>
      <c r="N105" s="345"/>
      <c r="O105" s="359">
        <f t="shared" ref="O105:O114" si="174">L:L+N:N</f>
        <v>0</v>
      </c>
      <c r="P105" s="19">
        <f t="shared" ref="P105:P114" si="175">MAX(L105-SUM(Q105:T105),0)</f>
        <v>0</v>
      </c>
      <c r="Q105" s="42"/>
      <c r="R105" s="42"/>
      <c r="S105" s="42"/>
      <c r="T105" s="42"/>
      <c r="U105" s="19">
        <f t="shared" ref="U105:U114" si="176">L105-SUM(P105:T105)</f>
        <v>0</v>
      </c>
      <c r="V105" s="42">
        <f>P105</f>
        <v>0</v>
      </c>
      <c r="X105" s="1"/>
      <c r="Y105" s="1"/>
      <c r="Z105" s="1"/>
      <c r="AA105" s="1"/>
      <c r="AB105" s="1"/>
      <c r="AC105" s="1"/>
      <c r="AD105" s="1"/>
      <c r="AE105" s="1"/>
      <c r="AF105" s="1"/>
      <c r="AG105" s="1"/>
      <c r="AH105" s="1"/>
      <c r="AI105" s="1"/>
    </row>
    <row r="106" spans="1:35" s="3" customFormat="1">
      <c r="A106" s="48">
        <v>1205</v>
      </c>
      <c r="B106" s="53" t="s">
        <v>16</v>
      </c>
      <c r="C106" s="53"/>
      <c r="D106" s="7"/>
      <c r="E106" s="4">
        <f>pm</f>
        <v>0</v>
      </c>
      <c r="F106" s="173">
        <f>sm</f>
        <v>0</v>
      </c>
      <c r="G106" s="9"/>
      <c r="H106" s="8">
        <f>SUM(E106:G106)</f>
        <v>0</v>
      </c>
      <c r="I106" s="4">
        <v>1</v>
      </c>
      <c r="J106" s="9" t="s">
        <v>177</v>
      </c>
      <c r="K106" s="14"/>
      <c r="L106" s="19">
        <f t="shared" si="173"/>
        <v>0</v>
      </c>
      <c r="M106" s="32"/>
      <c r="N106" s="345"/>
      <c r="O106" s="359">
        <f t="shared" si="174"/>
        <v>0</v>
      </c>
      <c r="P106" s="19">
        <f t="shared" si="175"/>
        <v>0</v>
      </c>
      <c r="Q106" s="42"/>
      <c r="R106" s="42"/>
      <c r="S106" s="42"/>
      <c r="T106" s="42"/>
      <c r="U106" s="19">
        <f t="shared" si="176"/>
        <v>0</v>
      </c>
      <c r="V106" s="42">
        <f>P106</f>
        <v>0</v>
      </c>
      <c r="X106" s="1"/>
      <c r="Y106" s="1"/>
      <c r="Z106" s="1"/>
      <c r="AA106" s="1"/>
      <c r="AB106" s="1"/>
      <c r="AC106" s="1"/>
      <c r="AD106" s="1"/>
      <c r="AE106" s="1"/>
      <c r="AF106" s="1"/>
      <c r="AG106" s="1"/>
      <c r="AH106" s="1"/>
      <c r="AI106" s="1"/>
    </row>
    <row r="107" spans="1:35" s="3" customFormat="1">
      <c r="A107" s="180">
        <v>1206</v>
      </c>
      <c r="B107" s="53" t="s">
        <v>270</v>
      </c>
      <c r="C107" s="53"/>
      <c r="D107" s="7"/>
      <c r="E107" s="4">
        <f>pm</f>
        <v>0</v>
      </c>
      <c r="F107" s="173">
        <f>sm</f>
        <v>0</v>
      </c>
      <c r="G107" s="9"/>
      <c r="H107" s="8">
        <f t="shared" si="172"/>
        <v>0</v>
      </c>
      <c r="I107" s="4">
        <v>1</v>
      </c>
      <c r="J107" s="9" t="s">
        <v>177</v>
      </c>
      <c r="K107" s="14"/>
      <c r="L107" s="19">
        <f t="shared" si="173"/>
        <v>0</v>
      </c>
      <c r="M107" s="32"/>
      <c r="N107" s="345"/>
      <c r="O107" s="359">
        <f t="shared" si="174"/>
        <v>0</v>
      </c>
      <c r="P107" s="19">
        <f t="shared" si="175"/>
        <v>0</v>
      </c>
      <c r="Q107" s="42"/>
      <c r="R107" s="42"/>
      <c r="S107" s="42"/>
      <c r="T107" s="42"/>
      <c r="U107" s="19">
        <f t="shared" si="176"/>
        <v>0</v>
      </c>
      <c r="V107" s="45"/>
      <c r="X107" s="1"/>
      <c r="Y107" s="1"/>
      <c r="Z107" s="1"/>
      <c r="AA107" s="1"/>
      <c r="AB107" s="1"/>
      <c r="AC107" s="1"/>
      <c r="AD107" s="1"/>
      <c r="AE107" s="1"/>
      <c r="AF107" s="1"/>
      <c r="AG107" s="1"/>
      <c r="AH107" s="1"/>
      <c r="AI107" s="1"/>
    </row>
    <row r="108" spans="1:35" s="3" customFormat="1">
      <c r="A108" s="180">
        <v>1208</v>
      </c>
      <c r="B108" s="53" t="s">
        <v>271</v>
      </c>
      <c r="C108" s="53"/>
      <c r="D108" s="7"/>
      <c r="E108" s="4"/>
      <c r="F108" s="173">
        <v>1</v>
      </c>
      <c r="G108" s="9"/>
      <c r="H108" s="8">
        <f t="shared" si="172"/>
        <v>1</v>
      </c>
      <c r="I108" s="4">
        <v>1</v>
      </c>
      <c r="J108" s="9" t="s">
        <v>216</v>
      </c>
      <c r="K108" s="14"/>
      <c r="L108" s="19">
        <f t="shared" si="173"/>
        <v>0</v>
      </c>
      <c r="M108" s="32"/>
      <c r="N108" s="345"/>
      <c r="O108" s="359">
        <f t="shared" si="174"/>
        <v>0</v>
      </c>
      <c r="P108" s="19">
        <f t="shared" si="175"/>
        <v>0</v>
      </c>
      <c r="Q108" s="42"/>
      <c r="R108" s="42"/>
      <c r="S108" s="42"/>
      <c r="T108" s="42"/>
      <c r="U108" s="19">
        <f t="shared" si="176"/>
        <v>0</v>
      </c>
      <c r="V108" s="45"/>
      <c r="X108" s="1"/>
      <c r="Y108" s="1"/>
      <c r="Z108" s="1"/>
      <c r="AA108" s="1"/>
      <c r="AB108" s="1"/>
      <c r="AC108" s="1"/>
      <c r="AD108" s="1"/>
      <c r="AE108" s="1"/>
      <c r="AF108" s="1"/>
      <c r="AG108" s="1"/>
      <c r="AH108" s="1"/>
      <c r="AI108" s="1"/>
    </row>
    <row r="109" spans="1:35" s="3" customFormat="1">
      <c r="A109" s="48">
        <v>1245</v>
      </c>
      <c r="B109" s="53" t="s">
        <v>17</v>
      </c>
      <c r="C109" s="53"/>
      <c r="D109" s="7"/>
      <c r="E109" s="4"/>
      <c r="F109" s="173">
        <v>1</v>
      </c>
      <c r="G109" s="9"/>
      <c r="H109" s="8">
        <f t="shared" si="172"/>
        <v>1</v>
      </c>
      <c r="I109" s="4">
        <v>1</v>
      </c>
      <c r="J109" s="9" t="s">
        <v>216</v>
      </c>
      <c r="K109" s="14"/>
      <c r="L109" s="19">
        <f t="shared" si="173"/>
        <v>0</v>
      </c>
      <c r="M109" s="32"/>
      <c r="N109" s="345"/>
      <c r="O109" s="359">
        <f t="shared" si="174"/>
        <v>0</v>
      </c>
      <c r="P109" s="19">
        <f t="shared" si="175"/>
        <v>0</v>
      </c>
      <c r="Q109" s="42"/>
      <c r="R109" s="42"/>
      <c r="S109" s="42"/>
      <c r="T109" s="42"/>
      <c r="U109" s="19">
        <f t="shared" si="176"/>
        <v>0</v>
      </c>
      <c r="V109" s="45"/>
      <c r="X109" s="1"/>
      <c r="Y109" s="1"/>
      <c r="Z109" s="1"/>
      <c r="AA109" s="1"/>
      <c r="AB109" s="1"/>
      <c r="AC109" s="1"/>
      <c r="AD109" s="1"/>
      <c r="AE109" s="1"/>
      <c r="AF109" s="1"/>
      <c r="AG109" s="1"/>
      <c r="AH109" s="1"/>
      <c r="AI109" s="1"/>
    </row>
    <row r="110" spans="1:35" s="3" customFormat="1">
      <c r="A110" s="180">
        <v>1250</v>
      </c>
      <c r="B110" s="53" t="s">
        <v>660</v>
      </c>
      <c r="C110" s="53"/>
      <c r="D110" s="7"/>
      <c r="E110" s="4"/>
      <c r="F110" s="173">
        <v>1</v>
      </c>
      <c r="G110" s="9"/>
      <c r="H110" s="8">
        <f t="shared" si="172"/>
        <v>1</v>
      </c>
      <c r="I110" s="4">
        <v>1</v>
      </c>
      <c r="J110" s="9" t="s">
        <v>510</v>
      </c>
      <c r="K110" s="14"/>
      <c r="L110" s="19">
        <f t="shared" si="173"/>
        <v>0</v>
      </c>
      <c r="M110" s="32"/>
      <c r="N110" s="345"/>
      <c r="O110" s="359">
        <f t="shared" si="174"/>
        <v>0</v>
      </c>
      <c r="P110" s="19">
        <f t="shared" si="175"/>
        <v>0</v>
      </c>
      <c r="Q110" s="42"/>
      <c r="R110" s="42"/>
      <c r="S110" s="42"/>
      <c r="T110" s="42"/>
      <c r="U110" s="19">
        <f t="shared" si="176"/>
        <v>0</v>
      </c>
      <c r="V110" s="45"/>
      <c r="X110" s="1"/>
      <c r="Y110" s="1"/>
      <c r="Z110" s="1"/>
      <c r="AA110" s="1"/>
      <c r="AB110" s="1"/>
      <c r="AC110" s="1"/>
      <c r="AD110" s="1"/>
      <c r="AE110" s="1"/>
      <c r="AF110" s="1"/>
      <c r="AG110" s="1"/>
      <c r="AH110" s="1"/>
      <c r="AI110" s="1"/>
    </row>
    <row r="111" spans="1:35" s="3" customFormat="1">
      <c r="A111" s="180">
        <v>1251</v>
      </c>
      <c r="B111" s="53" t="s">
        <v>272</v>
      </c>
      <c r="C111" s="53"/>
      <c r="D111" s="7"/>
      <c r="E111" s="4"/>
      <c r="F111" s="173">
        <v>1</v>
      </c>
      <c r="G111" s="9"/>
      <c r="H111" s="8">
        <f t="shared" si="172"/>
        <v>1</v>
      </c>
      <c r="I111" s="4">
        <v>1</v>
      </c>
      <c r="J111" s="9" t="s">
        <v>510</v>
      </c>
      <c r="K111" s="14"/>
      <c r="L111" s="19">
        <f t="shared" si="173"/>
        <v>0</v>
      </c>
      <c r="M111" s="32"/>
      <c r="N111" s="345"/>
      <c r="O111" s="359">
        <f t="shared" si="174"/>
        <v>0</v>
      </c>
      <c r="P111" s="19">
        <f t="shared" si="175"/>
        <v>0</v>
      </c>
      <c r="Q111" s="42"/>
      <c r="R111" s="42"/>
      <c r="S111" s="42"/>
      <c r="T111" s="42"/>
      <c r="U111" s="19">
        <f t="shared" si="176"/>
        <v>0</v>
      </c>
      <c r="V111" s="45"/>
      <c r="X111" s="1"/>
      <c r="Y111" s="1"/>
      <c r="Z111" s="1"/>
      <c r="AA111" s="1"/>
      <c r="AB111" s="1"/>
      <c r="AC111" s="1"/>
      <c r="AD111" s="1"/>
      <c r="AE111" s="1"/>
      <c r="AF111" s="1"/>
      <c r="AG111" s="1"/>
      <c r="AH111" s="1"/>
      <c r="AI111" s="1"/>
    </row>
    <row r="112" spans="1:35" s="3" customFormat="1">
      <c r="A112" s="180">
        <v>1252</v>
      </c>
      <c r="B112" s="53" t="s">
        <v>661</v>
      </c>
      <c r="C112" s="53"/>
      <c r="D112" s="7"/>
      <c r="E112" s="4"/>
      <c r="F112" s="173">
        <v>1</v>
      </c>
      <c r="G112" s="9"/>
      <c r="H112" s="8">
        <f t="shared" si="172"/>
        <v>1</v>
      </c>
      <c r="I112" s="4">
        <v>1</v>
      </c>
      <c r="J112" s="9" t="s">
        <v>510</v>
      </c>
      <c r="K112" s="14"/>
      <c r="L112" s="19">
        <f t="shared" si="173"/>
        <v>0</v>
      </c>
      <c r="M112" s="32"/>
      <c r="N112" s="345"/>
      <c r="O112" s="359">
        <f t="shared" si="174"/>
        <v>0</v>
      </c>
      <c r="P112" s="19">
        <f t="shared" si="175"/>
        <v>0</v>
      </c>
      <c r="Q112" s="42"/>
      <c r="R112" s="42"/>
      <c r="S112" s="42"/>
      <c r="T112" s="42"/>
      <c r="U112" s="19">
        <f t="shared" si="176"/>
        <v>0</v>
      </c>
      <c r="V112" s="42">
        <f>P112</f>
        <v>0</v>
      </c>
      <c r="X112" s="1"/>
      <c r="Y112" s="1"/>
      <c r="Z112" s="1"/>
      <c r="AA112" s="1"/>
      <c r="AB112" s="1"/>
      <c r="AC112" s="1"/>
      <c r="AD112" s="1"/>
      <c r="AE112" s="1"/>
      <c r="AF112" s="1"/>
      <c r="AG112" s="1"/>
      <c r="AH112" s="1"/>
      <c r="AI112" s="1"/>
    </row>
    <row r="113" spans="1:35" s="3" customFormat="1">
      <c r="A113" s="180">
        <v>1253</v>
      </c>
      <c r="B113" s="53" t="s">
        <v>273</v>
      </c>
      <c r="C113" s="53"/>
      <c r="D113" s="7"/>
      <c r="E113" s="4"/>
      <c r="F113" s="173">
        <v>1</v>
      </c>
      <c r="G113" s="9"/>
      <c r="H113" s="8">
        <f t="shared" si="172"/>
        <v>1</v>
      </c>
      <c r="I113" s="4">
        <v>1</v>
      </c>
      <c r="J113" s="9" t="s">
        <v>510</v>
      </c>
      <c r="K113" s="14"/>
      <c r="L113" s="19">
        <f t="shared" si="173"/>
        <v>0</v>
      </c>
      <c r="M113" s="32"/>
      <c r="N113" s="345"/>
      <c r="O113" s="359">
        <f t="shared" si="174"/>
        <v>0</v>
      </c>
      <c r="P113" s="19">
        <f t="shared" si="175"/>
        <v>0</v>
      </c>
      <c r="Q113" s="42"/>
      <c r="R113" s="42"/>
      <c r="S113" s="42"/>
      <c r="T113" s="42"/>
      <c r="U113" s="19">
        <f t="shared" si="176"/>
        <v>0</v>
      </c>
      <c r="V113" s="45"/>
      <c r="X113" s="1"/>
      <c r="Y113" s="1"/>
      <c r="Z113" s="1"/>
      <c r="AA113" s="1"/>
      <c r="AB113" s="1"/>
      <c r="AC113" s="1"/>
      <c r="AD113" s="1"/>
      <c r="AE113" s="1"/>
      <c r="AF113" s="1"/>
      <c r="AG113" s="1"/>
      <c r="AH113" s="1"/>
      <c r="AI113" s="1"/>
    </row>
    <row r="114" spans="1:35" s="3" customFormat="1">
      <c r="A114" s="48">
        <v>1291</v>
      </c>
      <c r="B114" s="53" t="s">
        <v>586</v>
      </c>
      <c r="C114" s="53"/>
      <c r="D114" s="7"/>
      <c r="E114" s="4"/>
      <c r="F114" s="173">
        <v>1</v>
      </c>
      <c r="G114" s="9"/>
      <c r="H114" s="8">
        <f t="shared" si="172"/>
        <v>1</v>
      </c>
      <c r="I114" s="4">
        <v>1</v>
      </c>
      <c r="J114" s="9" t="s">
        <v>216</v>
      </c>
      <c r="K114" s="14"/>
      <c r="L114" s="19">
        <f t="shared" si="173"/>
        <v>0</v>
      </c>
      <c r="M114" s="32"/>
      <c r="N114" s="345"/>
      <c r="O114" s="359">
        <f t="shared" si="174"/>
        <v>0</v>
      </c>
      <c r="P114" s="19">
        <f t="shared" si="175"/>
        <v>0</v>
      </c>
      <c r="Q114" s="42"/>
      <c r="R114" s="42"/>
      <c r="S114" s="42"/>
      <c r="T114" s="42"/>
      <c r="U114" s="19">
        <f t="shared" si="176"/>
        <v>0</v>
      </c>
      <c r="V114" s="45"/>
      <c r="X114" s="1"/>
      <c r="Y114" s="1"/>
      <c r="Z114" s="1"/>
      <c r="AA114" s="1"/>
      <c r="AB114" s="1"/>
      <c r="AC114" s="1"/>
      <c r="AD114" s="1"/>
      <c r="AE114" s="1"/>
      <c r="AF114" s="1"/>
      <c r="AG114" s="1"/>
      <c r="AH114" s="1"/>
      <c r="AI114" s="1"/>
    </row>
    <row r="115" spans="1:35" s="3" customFormat="1">
      <c r="A115" s="48"/>
      <c r="B115" s="55" t="s">
        <v>253</v>
      </c>
      <c r="C115" s="55"/>
      <c r="D115" s="7"/>
      <c r="E115" s="4"/>
      <c r="F115" s="173"/>
      <c r="G115" s="9"/>
      <c r="H115" s="8"/>
      <c r="I115" s="4"/>
      <c r="J115" s="9"/>
      <c r="K115" s="14"/>
      <c r="L115" s="21">
        <f t="shared" ref="L115:V115" si="177">SUM(L105:L114)</f>
        <v>0</v>
      </c>
      <c r="M115" s="28">
        <f t="shared" si="177"/>
        <v>0</v>
      </c>
      <c r="N115" s="346">
        <f t="shared" ref="N115" si="178">SUM(N105:N114)</f>
        <v>0</v>
      </c>
      <c r="O115" s="355">
        <f t="shared" ref="O115" si="179">SUM(O105:O114)</f>
        <v>0</v>
      </c>
      <c r="P115" s="21">
        <f t="shared" si="177"/>
        <v>0</v>
      </c>
      <c r="Q115" s="43">
        <f t="shared" si="177"/>
        <v>0</v>
      </c>
      <c r="R115" s="43">
        <f t="shared" si="177"/>
        <v>0</v>
      </c>
      <c r="S115" s="43">
        <f t="shared" si="177"/>
        <v>0</v>
      </c>
      <c r="T115" s="43">
        <f t="shared" si="177"/>
        <v>0</v>
      </c>
      <c r="U115" s="21">
        <f t="shared" si="177"/>
        <v>0</v>
      </c>
      <c r="V115" s="43">
        <f t="shared" si="177"/>
        <v>0</v>
      </c>
      <c r="X115" s="1"/>
      <c r="Y115" s="1"/>
      <c r="Z115" s="1"/>
      <c r="AA115" s="1"/>
      <c r="AB115" s="1"/>
      <c r="AC115" s="1"/>
      <c r="AD115" s="1"/>
      <c r="AE115" s="1"/>
      <c r="AF115" s="1"/>
      <c r="AG115" s="1"/>
      <c r="AH115" s="1"/>
      <c r="AI115" s="1"/>
    </row>
    <row r="116" spans="1:35" s="3" customFormat="1">
      <c r="A116" s="48"/>
      <c r="B116" s="55"/>
      <c r="C116" s="55"/>
      <c r="D116" s="7"/>
      <c r="E116" s="4"/>
      <c r="F116" s="173"/>
      <c r="G116" s="9"/>
      <c r="H116" s="8"/>
      <c r="I116" s="4"/>
      <c r="J116" s="9"/>
      <c r="K116" s="14"/>
      <c r="L116" s="21"/>
      <c r="M116" s="31"/>
      <c r="N116" s="366"/>
      <c r="O116" s="355"/>
      <c r="P116" s="21"/>
      <c r="Q116" s="42"/>
      <c r="R116" s="42"/>
      <c r="S116" s="42"/>
      <c r="T116" s="42"/>
      <c r="U116" s="19"/>
      <c r="V116" s="42"/>
      <c r="X116" s="1"/>
      <c r="Y116" s="1"/>
      <c r="Z116" s="1"/>
      <c r="AA116" s="1"/>
      <c r="AB116" s="1"/>
      <c r="AC116" s="1"/>
      <c r="AD116" s="1"/>
      <c r="AE116" s="1"/>
      <c r="AF116" s="1"/>
      <c r="AG116" s="1"/>
      <c r="AH116" s="1"/>
      <c r="AI116" s="1"/>
    </row>
    <row r="117" spans="1:35" s="3" customFormat="1">
      <c r="A117" s="181">
        <v>1300</v>
      </c>
      <c r="B117" s="38" t="s">
        <v>18</v>
      </c>
      <c r="C117" s="38"/>
      <c r="D117" s="7"/>
      <c r="E117" s="4"/>
      <c r="F117" s="173"/>
      <c r="G117" s="9"/>
      <c r="H117" s="8"/>
      <c r="I117" s="4"/>
      <c r="J117" s="9"/>
      <c r="K117" s="14"/>
      <c r="L117" s="19"/>
      <c r="M117" s="32"/>
      <c r="N117" s="345"/>
      <c r="O117" s="359"/>
      <c r="P117" s="19"/>
      <c r="Q117" s="42"/>
      <c r="R117" s="42"/>
      <c r="S117" s="42"/>
      <c r="T117" s="42"/>
      <c r="U117" s="19"/>
      <c r="V117" s="42"/>
      <c r="X117" s="1"/>
      <c r="Y117" s="1"/>
      <c r="Z117" s="1"/>
      <c r="AA117" s="1"/>
      <c r="AB117" s="1"/>
      <c r="AC117" s="1"/>
      <c r="AD117" s="1"/>
      <c r="AE117" s="1"/>
      <c r="AF117" s="1"/>
      <c r="AG117" s="1"/>
      <c r="AH117" s="1"/>
      <c r="AI117" s="1"/>
    </row>
    <row r="118" spans="1:35" s="3" customFormat="1">
      <c r="A118" s="48">
        <v>1301</v>
      </c>
      <c r="B118" s="53" t="s">
        <v>18</v>
      </c>
      <c r="C118" s="53"/>
      <c r="D118" s="7"/>
      <c r="E118" s="4"/>
      <c r="F118" s="173">
        <v>1</v>
      </c>
      <c r="G118" s="9"/>
      <c r="H118" s="8">
        <f t="shared" ref="H118:H130" si="180">SUM(E118:G118)</f>
        <v>1</v>
      </c>
      <c r="I118" s="4">
        <v>1</v>
      </c>
      <c r="J118" s="9" t="s">
        <v>216</v>
      </c>
      <c r="K118" s="14"/>
      <c r="L118" s="19">
        <f t="shared" ref="L118:L130" si="181">H118*I118*K118</f>
        <v>0</v>
      </c>
      <c r="M118" s="32"/>
      <c r="N118" s="345"/>
      <c r="O118" s="359">
        <f t="shared" ref="O118:O130" si="182">L:L+N:N</f>
        <v>0</v>
      </c>
      <c r="P118" s="19">
        <f t="shared" ref="P118:P130" si="183">MAX(L118-SUM(Q118:T118),0)</f>
        <v>0</v>
      </c>
      <c r="Q118" s="42"/>
      <c r="R118" s="42"/>
      <c r="S118" s="42"/>
      <c r="T118" s="42"/>
      <c r="U118" s="19">
        <f t="shared" ref="U118:U130" si="184">L118-SUM(P118:T118)</f>
        <v>0</v>
      </c>
      <c r="V118" s="42">
        <f t="shared" ref="V118:V124" si="185">P118</f>
        <v>0</v>
      </c>
      <c r="X118" s="1"/>
      <c r="Y118" s="1"/>
      <c r="Z118" s="1"/>
      <c r="AA118" s="1"/>
      <c r="AB118" s="1"/>
      <c r="AC118" s="1"/>
      <c r="AD118" s="1"/>
      <c r="AE118" s="1"/>
      <c r="AF118" s="1"/>
      <c r="AG118" s="1"/>
      <c r="AH118" s="1"/>
      <c r="AI118" s="1"/>
    </row>
    <row r="119" spans="1:35" s="3" customFormat="1">
      <c r="A119" s="48">
        <v>1302</v>
      </c>
      <c r="B119" s="53" t="s">
        <v>662</v>
      </c>
      <c r="C119" s="53"/>
      <c r="D119" s="7"/>
      <c r="E119" s="4"/>
      <c r="F119" s="173">
        <v>1</v>
      </c>
      <c r="G119" s="9"/>
      <c r="H119" s="8">
        <f t="shared" si="180"/>
        <v>1</v>
      </c>
      <c r="I119" s="4">
        <v>1</v>
      </c>
      <c r="J119" s="9" t="s">
        <v>216</v>
      </c>
      <c r="K119" s="14"/>
      <c r="L119" s="19">
        <f t="shared" si="181"/>
        <v>0</v>
      </c>
      <c r="M119" s="32"/>
      <c r="N119" s="345"/>
      <c r="O119" s="359">
        <f t="shared" si="182"/>
        <v>0</v>
      </c>
      <c r="P119" s="19">
        <f t="shared" si="183"/>
        <v>0</v>
      </c>
      <c r="Q119" s="42"/>
      <c r="R119" s="42"/>
      <c r="S119" s="42"/>
      <c r="T119" s="42"/>
      <c r="U119" s="19">
        <f t="shared" si="184"/>
        <v>0</v>
      </c>
      <c r="V119" s="42">
        <f>P119</f>
        <v>0</v>
      </c>
      <c r="X119" s="1"/>
      <c r="Y119" s="1"/>
      <c r="Z119" s="1"/>
      <c r="AA119" s="1"/>
      <c r="AB119" s="1"/>
      <c r="AC119" s="1"/>
      <c r="AD119" s="1"/>
      <c r="AE119" s="1"/>
      <c r="AF119" s="1"/>
      <c r="AG119" s="1"/>
      <c r="AH119" s="1"/>
      <c r="AI119" s="1"/>
    </row>
    <row r="120" spans="1:35" s="3" customFormat="1">
      <c r="A120" s="48" t="s">
        <v>1047</v>
      </c>
      <c r="B120" s="53" t="s">
        <v>1048</v>
      </c>
      <c r="C120" s="53"/>
      <c r="D120" s="7"/>
      <c r="E120" s="4"/>
      <c r="F120" s="173">
        <v>1</v>
      </c>
      <c r="G120" s="9"/>
      <c r="H120" s="8">
        <f t="shared" ref="H120" si="186">SUM(E120:G120)</f>
        <v>1</v>
      </c>
      <c r="I120" s="4">
        <v>1</v>
      </c>
      <c r="J120" s="9" t="s">
        <v>216</v>
      </c>
      <c r="K120" s="14"/>
      <c r="L120" s="19">
        <f>H120*I120*K120</f>
        <v>0</v>
      </c>
      <c r="M120" s="32"/>
      <c r="N120" s="345"/>
      <c r="O120" s="359">
        <f t="shared" si="182"/>
        <v>0</v>
      </c>
      <c r="P120" s="19">
        <f t="shared" ref="P120" si="187">MAX(L120-SUM(Q120:T120),0)</f>
        <v>0</v>
      </c>
      <c r="Q120" s="42"/>
      <c r="R120" s="42"/>
      <c r="S120" s="42"/>
      <c r="T120" s="42"/>
      <c r="U120" s="19">
        <f t="shared" ref="U120" si="188">L120-SUM(P120:T120)</f>
        <v>0</v>
      </c>
      <c r="V120" s="42">
        <f>P120</f>
        <v>0</v>
      </c>
      <c r="X120" s="1"/>
      <c r="Y120" s="1"/>
      <c r="Z120" s="1"/>
      <c r="AA120" s="1"/>
      <c r="AB120" s="1"/>
      <c r="AC120" s="1"/>
      <c r="AD120" s="1"/>
      <c r="AE120" s="1"/>
      <c r="AF120" s="1"/>
      <c r="AG120" s="1"/>
      <c r="AH120" s="1"/>
      <c r="AI120" s="1"/>
    </row>
    <row r="121" spans="1:35" s="3" customFormat="1">
      <c r="A121" s="48">
        <v>1304</v>
      </c>
      <c r="B121" s="53" t="s">
        <v>663</v>
      </c>
      <c r="C121" s="53"/>
      <c r="D121" s="7"/>
      <c r="E121" s="4"/>
      <c r="F121" s="173">
        <v>1</v>
      </c>
      <c r="G121" s="9"/>
      <c r="H121" s="8">
        <f t="shared" si="180"/>
        <v>1</v>
      </c>
      <c r="I121" s="4">
        <v>1</v>
      </c>
      <c r="J121" s="9" t="s">
        <v>216</v>
      </c>
      <c r="K121" s="14"/>
      <c r="L121" s="19">
        <f t="shared" si="181"/>
        <v>0</v>
      </c>
      <c r="M121" s="32"/>
      <c r="N121" s="345"/>
      <c r="O121" s="359">
        <f t="shared" si="182"/>
        <v>0</v>
      </c>
      <c r="P121" s="19">
        <f t="shared" si="183"/>
        <v>0</v>
      </c>
      <c r="Q121" s="42"/>
      <c r="R121" s="42"/>
      <c r="S121" s="42"/>
      <c r="T121" s="42"/>
      <c r="U121" s="19">
        <f t="shared" si="184"/>
        <v>0</v>
      </c>
      <c r="V121" s="42">
        <f t="shared" si="185"/>
        <v>0</v>
      </c>
      <c r="X121" s="1"/>
      <c r="Y121" s="1"/>
      <c r="Z121" s="1"/>
      <c r="AA121" s="1"/>
      <c r="AB121" s="1"/>
      <c r="AC121" s="1"/>
      <c r="AD121" s="1"/>
      <c r="AE121" s="1"/>
      <c r="AF121" s="1"/>
      <c r="AG121" s="1"/>
      <c r="AH121" s="1"/>
      <c r="AI121" s="1"/>
    </row>
    <row r="122" spans="1:35" s="3" customFormat="1">
      <c r="A122" s="48">
        <v>1306</v>
      </c>
      <c r="B122" s="53" t="s">
        <v>585</v>
      </c>
      <c r="C122" s="53"/>
      <c r="D122" s="7"/>
      <c r="E122" s="4"/>
      <c r="F122" s="173">
        <v>1</v>
      </c>
      <c r="G122" s="9"/>
      <c r="H122" s="8">
        <f t="shared" si="180"/>
        <v>1</v>
      </c>
      <c r="I122" s="4">
        <v>1</v>
      </c>
      <c r="J122" s="9" t="s">
        <v>216</v>
      </c>
      <c r="K122" s="14"/>
      <c r="L122" s="19">
        <f t="shared" si="181"/>
        <v>0</v>
      </c>
      <c r="M122" s="32"/>
      <c r="N122" s="345"/>
      <c r="O122" s="359">
        <f t="shared" si="182"/>
        <v>0</v>
      </c>
      <c r="P122" s="19">
        <f t="shared" si="183"/>
        <v>0</v>
      </c>
      <c r="Q122" s="42"/>
      <c r="R122" s="42"/>
      <c r="S122" s="42"/>
      <c r="T122" s="42"/>
      <c r="U122" s="19">
        <f t="shared" si="184"/>
        <v>0</v>
      </c>
      <c r="V122" s="42">
        <f t="shared" si="185"/>
        <v>0</v>
      </c>
      <c r="X122" s="1"/>
      <c r="Y122" s="1"/>
      <c r="Z122" s="1"/>
      <c r="AA122" s="1"/>
      <c r="AB122" s="1"/>
      <c r="AC122" s="1"/>
      <c r="AD122" s="1"/>
      <c r="AE122" s="1"/>
      <c r="AF122" s="1"/>
      <c r="AG122" s="1"/>
      <c r="AH122" s="1"/>
      <c r="AI122" s="1"/>
    </row>
    <row r="123" spans="1:35" s="3" customFormat="1">
      <c r="A123" s="48">
        <v>1310</v>
      </c>
      <c r="B123" s="53" t="s">
        <v>9</v>
      </c>
      <c r="C123" s="53"/>
      <c r="D123" s="7"/>
      <c r="E123" s="4"/>
      <c r="F123" s="173">
        <v>1</v>
      </c>
      <c r="G123" s="9"/>
      <c r="H123" s="8">
        <f t="shared" si="180"/>
        <v>1</v>
      </c>
      <c r="I123" s="4">
        <v>1</v>
      </c>
      <c r="J123" s="9" t="s">
        <v>216</v>
      </c>
      <c r="K123" s="14"/>
      <c r="L123" s="19">
        <f t="shared" si="181"/>
        <v>0</v>
      </c>
      <c r="M123" s="32"/>
      <c r="N123" s="345"/>
      <c r="O123" s="359">
        <f t="shared" si="182"/>
        <v>0</v>
      </c>
      <c r="P123" s="19">
        <f t="shared" si="183"/>
        <v>0</v>
      </c>
      <c r="Q123" s="42"/>
      <c r="R123" s="42"/>
      <c r="S123" s="42"/>
      <c r="T123" s="42"/>
      <c r="U123" s="19">
        <f t="shared" si="184"/>
        <v>0</v>
      </c>
      <c r="V123" s="42">
        <f t="shared" si="185"/>
        <v>0</v>
      </c>
      <c r="X123" s="1"/>
      <c r="Y123" s="1"/>
      <c r="Z123" s="1"/>
      <c r="AA123" s="1"/>
      <c r="AB123" s="1"/>
      <c r="AC123" s="1"/>
      <c r="AD123" s="1"/>
      <c r="AE123" s="1"/>
      <c r="AF123" s="1"/>
      <c r="AG123" s="1"/>
      <c r="AH123" s="1"/>
      <c r="AI123" s="1"/>
    </row>
    <row r="124" spans="1:35" s="3" customFormat="1">
      <c r="A124" s="48">
        <v>1311</v>
      </c>
      <c r="B124" s="53" t="s">
        <v>19</v>
      </c>
      <c r="C124" s="53"/>
      <c r="D124" s="7"/>
      <c r="E124" s="4"/>
      <c r="F124" s="173">
        <v>1</v>
      </c>
      <c r="G124" s="9"/>
      <c r="H124" s="8">
        <f t="shared" si="180"/>
        <v>1</v>
      </c>
      <c r="I124" s="4">
        <v>1</v>
      </c>
      <c r="J124" s="9" t="s">
        <v>216</v>
      </c>
      <c r="K124" s="14"/>
      <c r="L124" s="19">
        <f t="shared" si="181"/>
        <v>0</v>
      </c>
      <c r="M124" s="32"/>
      <c r="N124" s="345"/>
      <c r="O124" s="359">
        <f t="shared" si="182"/>
        <v>0</v>
      </c>
      <c r="P124" s="19">
        <f t="shared" si="183"/>
        <v>0</v>
      </c>
      <c r="Q124" s="42"/>
      <c r="R124" s="42"/>
      <c r="S124" s="42"/>
      <c r="T124" s="42"/>
      <c r="U124" s="19">
        <f t="shared" si="184"/>
        <v>0</v>
      </c>
      <c r="V124" s="42">
        <f t="shared" si="185"/>
        <v>0</v>
      </c>
      <c r="X124" s="1"/>
      <c r="Y124" s="1"/>
      <c r="Z124" s="1"/>
      <c r="AA124" s="1"/>
      <c r="AB124" s="1"/>
      <c r="AC124" s="1"/>
      <c r="AD124" s="1"/>
      <c r="AE124" s="1"/>
      <c r="AF124" s="1"/>
      <c r="AG124" s="1"/>
      <c r="AH124" s="1"/>
      <c r="AI124" s="1"/>
    </row>
    <row r="125" spans="1:35" s="3" customFormat="1">
      <c r="A125" s="48">
        <v>1345</v>
      </c>
      <c r="B125" s="53" t="s">
        <v>17</v>
      </c>
      <c r="C125" s="53"/>
      <c r="D125" s="7"/>
      <c r="E125" s="4"/>
      <c r="F125" s="173">
        <v>1</v>
      </c>
      <c r="G125" s="9"/>
      <c r="H125" s="8">
        <f t="shared" si="180"/>
        <v>1</v>
      </c>
      <c r="I125" s="4">
        <v>1</v>
      </c>
      <c r="J125" s="9" t="s">
        <v>216</v>
      </c>
      <c r="K125" s="14"/>
      <c r="L125" s="19">
        <f t="shared" si="181"/>
        <v>0</v>
      </c>
      <c r="M125" s="32"/>
      <c r="N125" s="345"/>
      <c r="O125" s="359">
        <f t="shared" si="182"/>
        <v>0</v>
      </c>
      <c r="P125" s="19">
        <f t="shared" si="183"/>
        <v>0</v>
      </c>
      <c r="Q125" s="42"/>
      <c r="R125" s="42"/>
      <c r="S125" s="42"/>
      <c r="T125" s="42"/>
      <c r="U125" s="19">
        <f t="shared" si="184"/>
        <v>0</v>
      </c>
      <c r="V125" s="45"/>
      <c r="X125" s="1"/>
      <c r="Y125" s="1"/>
      <c r="Z125" s="1"/>
      <c r="AA125" s="1"/>
      <c r="AB125" s="1"/>
      <c r="AC125" s="1"/>
      <c r="AD125" s="1"/>
      <c r="AE125" s="1"/>
      <c r="AF125" s="1"/>
      <c r="AG125" s="1"/>
      <c r="AH125" s="1"/>
      <c r="AI125" s="1"/>
    </row>
    <row r="126" spans="1:35" s="3" customFormat="1">
      <c r="A126" s="180">
        <v>1350</v>
      </c>
      <c r="B126" s="53" t="s">
        <v>660</v>
      </c>
      <c r="C126" s="53"/>
      <c r="D126" s="7"/>
      <c r="E126" s="4"/>
      <c r="F126" s="173">
        <v>1</v>
      </c>
      <c r="G126" s="9"/>
      <c r="H126" s="8">
        <f t="shared" si="180"/>
        <v>1</v>
      </c>
      <c r="I126" s="4">
        <v>1</v>
      </c>
      <c r="J126" s="9" t="s">
        <v>510</v>
      </c>
      <c r="K126" s="14"/>
      <c r="L126" s="19">
        <f t="shared" si="181"/>
        <v>0</v>
      </c>
      <c r="M126" s="32"/>
      <c r="N126" s="345"/>
      <c r="O126" s="359">
        <f t="shared" si="182"/>
        <v>0</v>
      </c>
      <c r="P126" s="19">
        <f t="shared" si="183"/>
        <v>0</v>
      </c>
      <c r="Q126" s="42"/>
      <c r="R126" s="42"/>
      <c r="S126" s="42"/>
      <c r="T126" s="42"/>
      <c r="U126" s="19">
        <f t="shared" si="184"/>
        <v>0</v>
      </c>
      <c r="V126" s="45"/>
      <c r="X126" s="1"/>
      <c r="Y126" s="1"/>
      <c r="Z126" s="1"/>
      <c r="AA126" s="1"/>
      <c r="AB126" s="1"/>
      <c r="AC126" s="1"/>
      <c r="AD126" s="1"/>
      <c r="AE126" s="1"/>
      <c r="AF126" s="1"/>
      <c r="AG126" s="1"/>
      <c r="AH126" s="1"/>
      <c r="AI126" s="1"/>
    </row>
    <row r="127" spans="1:35" s="3" customFormat="1">
      <c r="A127" s="180">
        <v>1351</v>
      </c>
      <c r="B127" s="53" t="s">
        <v>272</v>
      </c>
      <c r="C127" s="53"/>
      <c r="D127" s="7"/>
      <c r="E127" s="4"/>
      <c r="F127" s="173">
        <v>1</v>
      </c>
      <c r="G127" s="9"/>
      <c r="H127" s="8">
        <f t="shared" si="180"/>
        <v>1</v>
      </c>
      <c r="I127" s="4">
        <v>1</v>
      </c>
      <c r="J127" s="9" t="s">
        <v>216</v>
      </c>
      <c r="K127" s="14"/>
      <c r="L127" s="19">
        <f t="shared" si="181"/>
        <v>0</v>
      </c>
      <c r="M127" s="32"/>
      <c r="N127" s="345"/>
      <c r="O127" s="359">
        <f t="shared" si="182"/>
        <v>0</v>
      </c>
      <c r="P127" s="19">
        <f t="shared" si="183"/>
        <v>0</v>
      </c>
      <c r="Q127" s="42"/>
      <c r="R127" s="42"/>
      <c r="S127" s="42"/>
      <c r="T127" s="42"/>
      <c r="U127" s="19">
        <f t="shared" si="184"/>
        <v>0</v>
      </c>
      <c r="V127" s="45"/>
      <c r="X127" s="1"/>
      <c r="Y127" s="1"/>
      <c r="Z127" s="1"/>
      <c r="AA127" s="1"/>
      <c r="AB127" s="1"/>
      <c r="AC127" s="1"/>
      <c r="AD127" s="1"/>
      <c r="AE127" s="1"/>
      <c r="AF127" s="1"/>
      <c r="AG127" s="1"/>
      <c r="AH127" s="1"/>
      <c r="AI127" s="1"/>
    </row>
    <row r="128" spans="1:35" s="3" customFormat="1">
      <c r="A128" s="180">
        <v>1352</v>
      </c>
      <c r="B128" s="53" t="s">
        <v>661</v>
      </c>
      <c r="C128" s="53"/>
      <c r="D128" s="7"/>
      <c r="E128" s="4"/>
      <c r="F128" s="173">
        <v>1</v>
      </c>
      <c r="G128" s="9"/>
      <c r="H128" s="8">
        <f t="shared" si="180"/>
        <v>1</v>
      </c>
      <c r="I128" s="4">
        <v>1</v>
      </c>
      <c r="J128" s="9" t="s">
        <v>216</v>
      </c>
      <c r="K128" s="14"/>
      <c r="L128" s="19">
        <f t="shared" si="181"/>
        <v>0</v>
      </c>
      <c r="M128" s="32"/>
      <c r="N128" s="345"/>
      <c r="O128" s="359">
        <f t="shared" si="182"/>
        <v>0</v>
      </c>
      <c r="P128" s="19">
        <f t="shared" si="183"/>
        <v>0</v>
      </c>
      <c r="Q128" s="42"/>
      <c r="R128" s="42"/>
      <c r="S128" s="42"/>
      <c r="T128" s="42"/>
      <c r="U128" s="19">
        <f t="shared" si="184"/>
        <v>0</v>
      </c>
      <c r="V128" s="42">
        <f>P128</f>
        <v>0</v>
      </c>
      <c r="X128" s="1"/>
      <c r="Y128" s="1"/>
      <c r="Z128" s="1"/>
      <c r="AA128" s="1"/>
      <c r="AB128" s="1"/>
      <c r="AC128" s="1"/>
      <c r="AD128" s="1"/>
      <c r="AE128" s="1"/>
      <c r="AF128" s="1"/>
      <c r="AG128" s="1"/>
      <c r="AH128" s="1"/>
      <c r="AI128" s="1"/>
    </row>
    <row r="129" spans="1:35" s="3" customFormat="1">
      <c r="A129" s="180">
        <v>1353</v>
      </c>
      <c r="B129" s="53" t="s">
        <v>273</v>
      </c>
      <c r="C129" s="53"/>
      <c r="D129" s="7"/>
      <c r="E129" s="4"/>
      <c r="F129" s="173">
        <v>1</v>
      </c>
      <c r="G129" s="9"/>
      <c r="H129" s="8">
        <f t="shared" si="180"/>
        <v>1</v>
      </c>
      <c r="I129" s="4">
        <v>1</v>
      </c>
      <c r="J129" s="9" t="s">
        <v>216</v>
      </c>
      <c r="K129" s="14"/>
      <c r="L129" s="19">
        <f t="shared" si="181"/>
        <v>0</v>
      </c>
      <c r="M129" s="32"/>
      <c r="N129" s="345"/>
      <c r="O129" s="359">
        <f t="shared" si="182"/>
        <v>0</v>
      </c>
      <c r="P129" s="19">
        <f t="shared" si="183"/>
        <v>0</v>
      </c>
      <c r="Q129" s="42"/>
      <c r="R129" s="42"/>
      <c r="S129" s="42"/>
      <c r="T129" s="42"/>
      <c r="U129" s="19">
        <f t="shared" si="184"/>
        <v>0</v>
      </c>
      <c r="V129" s="45"/>
      <c r="X129" s="1"/>
      <c r="Y129" s="1"/>
      <c r="Z129" s="1"/>
      <c r="AA129" s="1"/>
      <c r="AB129" s="1"/>
      <c r="AC129" s="1"/>
      <c r="AD129" s="1"/>
      <c r="AE129" s="1"/>
      <c r="AF129" s="1"/>
      <c r="AG129" s="1"/>
      <c r="AH129" s="1"/>
      <c r="AI129" s="1"/>
    </row>
    <row r="130" spans="1:35" s="3" customFormat="1">
      <c r="A130" s="48">
        <v>1391</v>
      </c>
      <c r="B130" s="53" t="s">
        <v>587</v>
      </c>
      <c r="C130" s="53"/>
      <c r="D130" s="7"/>
      <c r="E130" s="4"/>
      <c r="F130" s="173">
        <v>1</v>
      </c>
      <c r="G130" s="9"/>
      <c r="H130" s="8">
        <f t="shared" si="180"/>
        <v>1</v>
      </c>
      <c r="I130" s="4">
        <v>1</v>
      </c>
      <c r="J130" s="9" t="s">
        <v>216</v>
      </c>
      <c r="K130" s="14"/>
      <c r="L130" s="19">
        <f t="shared" si="181"/>
        <v>0</v>
      </c>
      <c r="M130" s="32"/>
      <c r="N130" s="345"/>
      <c r="O130" s="359">
        <f t="shared" si="182"/>
        <v>0</v>
      </c>
      <c r="P130" s="19">
        <f t="shared" si="183"/>
        <v>0</v>
      </c>
      <c r="Q130" s="42"/>
      <c r="R130" s="42"/>
      <c r="S130" s="42"/>
      <c r="T130" s="42"/>
      <c r="U130" s="19">
        <f t="shared" si="184"/>
        <v>0</v>
      </c>
      <c r="V130" s="45"/>
      <c r="X130" s="1"/>
      <c r="Y130" s="1"/>
      <c r="Z130" s="1"/>
      <c r="AA130" s="1"/>
      <c r="AB130" s="1"/>
      <c r="AC130" s="1"/>
      <c r="AD130" s="1"/>
      <c r="AE130" s="1"/>
      <c r="AF130" s="1"/>
      <c r="AG130" s="1"/>
      <c r="AH130" s="1"/>
      <c r="AI130" s="1"/>
    </row>
    <row r="131" spans="1:35" s="3" customFormat="1">
      <c r="A131" s="48"/>
      <c r="B131" s="55" t="s">
        <v>253</v>
      </c>
      <c r="C131" s="55"/>
      <c r="D131" s="7"/>
      <c r="E131" s="4"/>
      <c r="F131" s="173"/>
      <c r="G131" s="9"/>
      <c r="H131" s="8"/>
      <c r="I131" s="4"/>
      <c r="J131" s="9"/>
      <c r="K131" s="14"/>
      <c r="L131" s="21">
        <f t="shared" ref="L131:V131" si="189">SUM(L118:L130)</f>
        <v>0</v>
      </c>
      <c r="M131" s="28">
        <f t="shared" si="189"/>
        <v>0</v>
      </c>
      <c r="N131" s="346">
        <f t="shared" ref="N131" si="190">SUM(N118:N130)</f>
        <v>0</v>
      </c>
      <c r="O131" s="355">
        <f t="shared" ref="O131" si="191">SUM(O118:O130)</f>
        <v>0</v>
      </c>
      <c r="P131" s="21">
        <f t="shared" si="189"/>
        <v>0</v>
      </c>
      <c r="Q131" s="43">
        <f t="shared" si="189"/>
        <v>0</v>
      </c>
      <c r="R131" s="43">
        <f t="shared" si="189"/>
        <v>0</v>
      </c>
      <c r="S131" s="43">
        <f t="shared" si="189"/>
        <v>0</v>
      </c>
      <c r="T131" s="43">
        <f t="shared" si="189"/>
        <v>0</v>
      </c>
      <c r="U131" s="21">
        <f t="shared" si="189"/>
        <v>0</v>
      </c>
      <c r="V131" s="43">
        <f t="shared" si="189"/>
        <v>0</v>
      </c>
      <c r="X131" s="1"/>
      <c r="Y131" s="1"/>
      <c r="Z131" s="1"/>
      <c r="AA131" s="1"/>
      <c r="AB131" s="1"/>
      <c r="AC131" s="1"/>
      <c r="AD131" s="1"/>
      <c r="AE131" s="1"/>
      <c r="AF131" s="1"/>
      <c r="AG131" s="1"/>
      <c r="AH131" s="1"/>
      <c r="AI131" s="1"/>
    </row>
    <row r="132" spans="1:35" s="3" customFormat="1">
      <c r="A132" s="48"/>
      <c r="B132" s="53"/>
      <c r="C132" s="53"/>
      <c r="D132" s="7"/>
      <c r="E132" s="4"/>
      <c r="F132" s="173"/>
      <c r="G132" s="9"/>
      <c r="H132" s="8"/>
      <c r="I132" s="4"/>
      <c r="J132" s="4"/>
      <c r="K132" s="14"/>
      <c r="L132" s="19"/>
      <c r="M132" s="32"/>
      <c r="N132" s="345"/>
      <c r="O132" s="359"/>
      <c r="P132" s="19"/>
      <c r="Q132" s="42"/>
      <c r="R132" s="42"/>
      <c r="S132" s="42"/>
      <c r="T132" s="42"/>
      <c r="U132" s="19"/>
      <c r="V132" s="42"/>
      <c r="X132" s="1"/>
      <c r="Y132" s="1"/>
      <c r="Z132" s="1"/>
      <c r="AA132" s="1"/>
      <c r="AB132" s="1"/>
      <c r="AC132" s="1"/>
      <c r="AD132" s="1"/>
      <c r="AE132" s="1"/>
      <c r="AF132" s="1"/>
      <c r="AG132" s="1"/>
      <c r="AH132" s="1"/>
      <c r="AI132" s="1"/>
    </row>
    <row r="133" spans="1:35" s="3" customFormat="1">
      <c r="A133" s="181">
        <v>1400</v>
      </c>
      <c r="B133" s="38" t="s">
        <v>219</v>
      </c>
      <c r="C133" s="38"/>
      <c r="D133" s="7"/>
      <c r="E133" s="4"/>
      <c r="F133" s="173"/>
      <c r="G133" s="9"/>
      <c r="H133" s="8"/>
      <c r="I133" s="4"/>
      <c r="J133" s="9"/>
      <c r="K133" s="14"/>
      <c r="L133" s="20" t="s">
        <v>0</v>
      </c>
      <c r="M133" s="33"/>
      <c r="N133" s="352"/>
      <c r="O133" s="354"/>
      <c r="P133" s="20" t="s">
        <v>0</v>
      </c>
      <c r="Q133" s="42"/>
      <c r="R133" s="42"/>
      <c r="S133" s="42"/>
      <c r="T133" s="42"/>
      <c r="U133" s="19"/>
      <c r="V133" s="42"/>
      <c r="X133" s="1"/>
      <c r="Y133" s="1"/>
      <c r="Z133" s="1"/>
      <c r="AA133" s="1"/>
      <c r="AB133" s="1"/>
      <c r="AC133" s="1"/>
      <c r="AD133" s="1"/>
      <c r="AE133" s="1"/>
      <c r="AF133" s="1"/>
      <c r="AG133" s="1"/>
      <c r="AH133" s="1"/>
      <c r="AI133" s="1"/>
    </row>
    <row r="134" spans="1:35" s="3" customFormat="1">
      <c r="A134" s="48">
        <v>1401</v>
      </c>
      <c r="B134" s="53" t="s">
        <v>20</v>
      </c>
      <c r="C134" s="53"/>
      <c r="D134" s="7"/>
      <c r="E134" s="4"/>
      <c r="F134" s="173">
        <v>1</v>
      </c>
      <c r="G134" s="9"/>
      <c r="H134" s="8">
        <f t="shared" ref="H134:H153" si="192">SUM(E134:G134)</f>
        <v>1</v>
      </c>
      <c r="I134" s="4">
        <v>1</v>
      </c>
      <c r="J134" s="9" t="s">
        <v>260</v>
      </c>
      <c r="K134" s="14"/>
      <c r="L134" s="19">
        <f t="shared" ref="L134:L165" si="193">H134*I134*K134</f>
        <v>0</v>
      </c>
      <c r="M134" s="32"/>
      <c r="N134" s="345"/>
      <c r="O134" s="359">
        <f t="shared" ref="O134:O165" si="194">L:L+N:N</f>
        <v>0</v>
      </c>
      <c r="P134" s="19">
        <f t="shared" ref="P134:P165" si="195">MAX(L134-SUM(Q134:T134),0)</f>
        <v>0</v>
      </c>
      <c r="Q134" s="42"/>
      <c r="R134" s="42"/>
      <c r="S134" s="42"/>
      <c r="T134" s="42"/>
      <c r="U134" s="19">
        <f t="shared" ref="U134:U165" si="196">L134-SUM(P134:T134)</f>
        <v>0</v>
      </c>
      <c r="V134" s="42">
        <f t="shared" ref="V134:V161" si="197">P134</f>
        <v>0</v>
      </c>
      <c r="X134" s="1"/>
      <c r="Y134" s="1"/>
      <c r="Z134" s="1"/>
      <c r="AA134" s="1"/>
      <c r="AB134" s="1"/>
      <c r="AC134" s="1"/>
      <c r="AD134" s="1"/>
      <c r="AE134" s="1"/>
      <c r="AF134" s="1"/>
      <c r="AG134" s="1"/>
      <c r="AH134" s="1"/>
      <c r="AI134" s="1"/>
    </row>
    <row r="135" spans="1:35" s="3" customFormat="1">
      <c r="A135" s="48">
        <v>1402</v>
      </c>
      <c r="B135" s="53" t="s">
        <v>21</v>
      </c>
      <c r="C135" s="53"/>
      <c r="D135" s="7"/>
      <c r="E135" s="4"/>
      <c r="F135" s="173">
        <v>1</v>
      </c>
      <c r="G135" s="9"/>
      <c r="H135" s="8">
        <f t="shared" si="192"/>
        <v>1</v>
      </c>
      <c r="I135" s="4">
        <v>1</v>
      </c>
      <c r="J135" s="9" t="s">
        <v>260</v>
      </c>
      <c r="K135" s="14"/>
      <c r="L135" s="19">
        <f t="shared" si="193"/>
        <v>0</v>
      </c>
      <c r="M135" s="32"/>
      <c r="N135" s="345"/>
      <c r="O135" s="359">
        <f t="shared" si="194"/>
        <v>0</v>
      </c>
      <c r="P135" s="19">
        <f t="shared" si="195"/>
        <v>0</v>
      </c>
      <c r="Q135" s="42"/>
      <c r="R135" s="42"/>
      <c r="S135" s="42"/>
      <c r="T135" s="42"/>
      <c r="U135" s="19">
        <f t="shared" si="196"/>
        <v>0</v>
      </c>
      <c r="V135" s="42">
        <f t="shared" si="197"/>
        <v>0</v>
      </c>
      <c r="X135" s="1"/>
      <c r="Y135" s="1"/>
      <c r="Z135" s="1"/>
      <c r="AA135" s="1"/>
      <c r="AB135" s="1"/>
      <c r="AC135" s="1"/>
      <c r="AD135" s="1"/>
      <c r="AE135" s="1"/>
      <c r="AF135" s="1"/>
      <c r="AG135" s="1"/>
      <c r="AH135" s="1"/>
      <c r="AI135" s="1"/>
    </row>
    <row r="136" spans="1:35" s="3" customFormat="1">
      <c r="A136" s="48">
        <v>1403</v>
      </c>
      <c r="B136" s="53" t="s">
        <v>22</v>
      </c>
      <c r="C136" s="53"/>
      <c r="D136" s="7"/>
      <c r="E136" s="4"/>
      <c r="F136" s="173">
        <v>1</v>
      </c>
      <c r="G136" s="9"/>
      <c r="H136" s="8">
        <f t="shared" si="192"/>
        <v>1</v>
      </c>
      <c r="I136" s="4">
        <v>1</v>
      </c>
      <c r="J136" s="9" t="s">
        <v>260</v>
      </c>
      <c r="K136" s="14"/>
      <c r="L136" s="19">
        <f t="shared" si="193"/>
        <v>0</v>
      </c>
      <c r="M136" s="32"/>
      <c r="N136" s="345"/>
      <c r="O136" s="359">
        <f t="shared" si="194"/>
        <v>0</v>
      </c>
      <c r="P136" s="19">
        <f t="shared" si="195"/>
        <v>0</v>
      </c>
      <c r="Q136" s="42"/>
      <c r="R136" s="42"/>
      <c r="S136" s="42"/>
      <c r="T136" s="42"/>
      <c r="U136" s="19">
        <f t="shared" si="196"/>
        <v>0</v>
      </c>
      <c r="V136" s="42">
        <f t="shared" si="197"/>
        <v>0</v>
      </c>
      <c r="X136" s="1"/>
      <c r="Y136" s="1"/>
      <c r="Z136" s="1"/>
      <c r="AA136" s="1"/>
      <c r="AB136" s="1"/>
      <c r="AC136" s="1"/>
      <c r="AD136" s="1"/>
      <c r="AE136" s="1"/>
      <c r="AF136" s="1"/>
      <c r="AG136" s="1"/>
      <c r="AH136" s="1"/>
      <c r="AI136" s="1"/>
    </row>
    <row r="137" spans="1:35" s="3" customFormat="1">
      <c r="A137" s="48">
        <v>1404</v>
      </c>
      <c r="B137" s="53" t="s">
        <v>23</v>
      </c>
      <c r="C137" s="53"/>
      <c r="D137" s="7"/>
      <c r="E137" s="4"/>
      <c r="F137" s="173">
        <v>1</v>
      </c>
      <c r="G137" s="9"/>
      <c r="H137" s="8">
        <f t="shared" si="192"/>
        <v>1</v>
      </c>
      <c r="I137" s="4">
        <v>1</v>
      </c>
      <c r="J137" s="9" t="s">
        <v>260</v>
      </c>
      <c r="K137" s="14"/>
      <c r="L137" s="19">
        <f t="shared" si="193"/>
        <v>0</v>
      </c>
      <c r="M137" s="32"/>
      <c r="N137" s="345"/>
      <c r="O137" s="359">
        <f t="shared" si="194"/>
        <v>0</v>
      </c>
      <c r="P137" s="19">
        <f t="shared" si="195"/>
        <v>0</v>
      </c>
      <c r="Q137" s="42"/>
      <c r="R137" s="42"/>
      <c r="S137" s="42"/>
      <c r="T137" s="42"/>
      <c r="U137" s="19">
        <f t="shared" si="196"/>
        <v>0</v>
      </c>
      <c r="V137" s="42">
        <f t="shared" si="197"/>
        <v>0</v>
      </c>
      <c r="X137" s="1"/>
      <c r="Y137" s="1"/>
      <c r="Z137" s="1"/>
      <c r="AA137" s="1"/>
      <c r="AB137" s="1"/>
      <c r="AC137" s="1"/>
      <c r="AD137" s="1"/>
      <c r="AE137" s="1"/>
      <c r="AF137" s="1"/>
      <c r="AG137" s="1"/>
      <c r="AH137" s="1"/>
      <c r="AI137" s="1"/>
    </row>
    <row r="138" spans="1:35" s="3" customFormat="1">
      <c r="A138" s="48">
        <v>1405</v>
      </c>
      <c r="B138" s="53" t="s">
        <v>24</v>
      </c>
      <c r="C138" s="53"/>
      <c r="D138" s="7"/>
      <c r="E138" s="4"/>
      <c r="F138" s="173">
        <v>1</v>
      </c>
      <c r="G138" s="9"/>
      <c r="H138" s="8">
        <f t="shared" si="192"/>
        <v>1</v>
      </c>
      <c r="I138" s="4">
        <v>1</v>
      </c>
      <c r="J138" s="9" t="s">
        <v>260</v>
      </c>
      <c r="K138" s="14"/>
      <c r="L138" s="19">
        <f t="shared" si="193"/>
        <v>0</v>
      </c>
      <c r="M138" s="32"/>
      <c r="N138" s="345"/>
      <c r="O138" s="359">
        <f t="shared" si="194"/>
        <v>0</v>
      </c>
      <c r="P138" s="19">
        <f t="shared" si="195"/>
        <v>0</v>
      </c>
      <c r="Q138" s="42"/>
      <c r="R138" s="42"/>
      <c r="S138" s="42"/>
      <c r="T138" s="42"/>
      <c r="U138" s="19">
        <f t="shared" si="196"/>
        <v>0</v>
      </c>
      <c r="V138" s="42">
        <f t="shared" si="197"/>
        <v>0</v>
      </c>
      <c r="X138" s="1"/>
      <c r="Y138" s="1"/>
      <c r="Z138" s="1"/>
      <c r="AA138" s="1"/>
      <c r="AB138" s="1"/>
      <c r="AC138" s="1"/>
      <c r="AD138" s="1"/>
      <c r="AE138" s="1"/>
      <c r="AF138" s="1"/>
      <c r="AG138" s="1"/>
      <c r="AH138" s="1"/>
      <c r="AI138" s="1"/>
    </row>
    <row r="139" spans="1:35" s="3" customFormat="1">
      <c r="A139" s="48">
        <v>1406</v>
      </c>
      <c r="B139" s="53" t="s">
        <v>277</v>
      </c>
      <c r="C139" s="53"/>
      <c r="D139" s="7"/>
      <c r="E139" s="4"/>
      <c r="F139" s="173">
        <v>1</v>
      </c>
      <c r="G139" s="9"/>
      <c r="H139" s="8">
        <f t="shared" si="192"/>
        <v>1</v>
      </c>
      <c r="I139" s="4">
        <v>1</v>
      </c>
      <c r="J139" s="9" t="s">
        <v>260</v>
      </c>
      <c r="K139" s="14"/>
      <c r="L139" s="19">
        <f t="shared" si="193"/>
        <v>0</v>
      </c>
      <c r="M139" s="32"/>
      <c r="N139" s="345"/>
      <c r="O139" s="359">
        <f t="shared" si="194"/>
        <v>0</v>
      </c>
      <c r="P139" s="19">
        <f t="shared" si="195"/>
        <v>0</v>
      </c>
      <c r="Q139" s="42"/>
      <c r="R139" s="42"/>
      <c r="S139" s="42"/>
      <c r="T139" s="42"/>
      <c r="U139" s="19">
        <f t="shared" si="196"/>
        <v>0</v>
      </c>
      <c r="V139" s="42">
        <f t="shared" si="197"/>
        <v>0</v>
      </c>
      <c r="X139" s="1"/>
      <c r="Y139" s="1"/>
      <c r="Z139" s="1"/>
      <c r="AA139" s="1"/>
      <c r="AB139" s="1"/>
      <c r="AC139" s="1"/>
      <c r="AD139" s="1"/>
      <c r="AE139" s="1"/>
      <c r="AF139" s="1"/>
      <c r="AG139" s="1"/>
      <c r="AH139" s="1"/>
      <c r="AI139" s="1"/>
    </row>
    <row r="140" spans="1:35" s="3" customFormat="1">
      <c r="A140" s="48">
        <v>1407</v>
      </c>
      <c r="B140" s="53" t="s">
        <v>278</v>
      </c>
      <c r="C140" s="53"/>
      <c r="D140" s="7"/>
      <c r="E140" s="4"/>
      <c r="F140" s="173">
        <v>1</v>
      </c>
      <c r="G140" s="9"/>
      <c r="H140" s="8">
        <f t="shared" si="192"/>
        <v>1</v>
      </c>
      <c r="I140" s="4">
        <v>1</v>
      </c>
      <c r="J140" s="9" t="s">
        <v>260</v>
      </c>
      <c r="K140" s="14"/>
      <c r="L140" s="19">
        <f t="shared" si="193"/>
        <v>0</v>
      </c>
      <c r="M140" s="32"/>
      <c r="N140" s="345"/>
      <c r="O140" s="359">
        <f t="shared" si="194"/>
        <v>0</v>
      </c>
      <c r="P140" s="19">
        <f t="shared" si="195"/>
        <v>0</v>
      </c>
      <c r="Q140" s="42"/>
      <c r="R140" s="42"/>
      <c r="S140" s="42"/>
      <c r="T140" s="42"/>
      <c r="U140" s="19">
        <f t="shared" si="196"/>
        <v>0</v>
      </c>
      <c r="V140" s="42">
        <f t="shared" si="197"/>
        <v>0</v>
      </c>
      <c r="X140" s="1"/>
      <c r="Y140" s="1"/>
      <c r="Z140" s="1"/>
      <c r="AA140" s="1"/>
      <c r="AB140" s="1"/>
      <c r="AC140" s="1"/>
      <c r="AD140" s="1"/>
      <c r="AE140" s="1"/>
      <c r="AF140" s="1"/>
      <c r="AG140" s="1"/>
      <c r="AH140" s="1"/>
      <c r="AI140" s="1"/>
    </row>
    <row r="141" spans="1:35" s="3" customFormat="1">
      <c r="A141" s="48">
        <v>1408</v>
      </c>
      <c r="B141" s="53" t="s">
        <v>279</v>
      </c>
      <c r="C141" s="53"/>
      <c r="D141" s="7"/>
      <c r="E141" s="4"/>
      <c r="F141" s="173">
        <v>1</v>
      </c>
      <c r="G141" s="9"/>
      <c r="H141" s="8">
        <f t="shared" si="192"/>
        <v>1</v>
      </c>
      <c r="I141" s="4">
        <v>1</v>
      </c>
      <c r="J141" s="9" t="s">
        <v>260</v>
      </c>
      <c r="K141" s="14"/>
      <c r="L141" s="19">
        <f t="shared" si="193"/>
        <v>0</v>
      </c>
      <c r="M141" s="32"/>
      <c r="N141" s="345"/>
      <c r="O141" s="359">
        <f t="shared" si="194"/>
        <v>0</v>
      </c>
      <c r="P141" s="19">
        <f t="shared" si="195"/>
        <v>0</v>
      </c>
      <c r="Q141" s="42"/>
      <c r="R141" s="42"/>
      <c r="S141" s="42"/>
      <c r="T141" s="42"/>
      <c r="U141" s="19">
        <f t="shared" si="196"/>
        <v>0</v>
      </c>
      <c r="V141" s="42">
        <f t="shared" si="197"/>
        <v>0</v>
      </c>
      <c r="X141" s="1"/>
      <c r="Y141" s="1"/>
      <c r="Z141" s="1"/>
      <c r="AA141" s="1"/>
      <c r="AB141" s="1"/>
      <c r="AC141" s="1"/>
      <c r="AD141" s="1"/>
      <c r="AE141" s="1"/>
      <c r="AF141" s="1"/>
      <c r="AG141" s="1"/>
      <c r="AH141" s="1"/>
      <c r="AI141" s="1"/>
    </row>
    <row r="142" spans="1:35" s="3" customFormat="1">
      <c r="A142" s="48">
        <v>1409</v>
      </c>
      <c r="B142" s="53" t="s">
        <v>280</v>
      </c>
      <c r="C142" s="53"/>
      <c r="D142" s="7"/>
      <c r="E142" s="4"/>
      <c r="F142" s="173">
        <v>1</v>
      </c>
      <c r="G142" s="9"/>
      <c r="H142" s="8">
        <f t="shared" si="192"/>
        <v>1</v>
      </c>
      <c r="I142" s="4">
        <v>1</v>
      </c>
      <c r="J142" s="9" t="s">
        <v>260</v>
      </c>
      <c r="K142" s="14"/>
      <c r="L142" s="19">
        <f t="shared" si="193"/>
        <v>0</v>
      </c>
      <c r="M142" s="32"/>
      <c r="N142" s="345"/>
      <c r="O142" s="359">
        <f t="shared" si="194"/>
        <v>0</v>
      </c>
      <c r="P142" s="19">
        <f t="shared" si="195"/>
        <v>0</v>
      </c>
      <c r="Q142" s="42"/>
      <c r="R142" s="42"/>
      <c r="S142" s="42"/>
      <c r="T142" s="42"/>
      <c r="U142" s="19">
        <f t="shared" si="196"/>
        <v>0</v>
      </c>
      <c r="V142" s="42">
        <f t="shared" si="197"/>
        <v>0</v>
      </c>
      <c r="X142" s="1"/>
      <c r="Y142" s="1"/>
      <c r="Z142" s="1"/>
      <c r="AA142" s="1"/>
      <c r="AB142" s="1"/>
      <c r="AC142" s="1"/>
      <c r="AD142" s="1"/>
      <c r="AE142" s="1"/>
      <c r="AF142" s="1"/>
      <c r="AG142" s="1"/>
      <c r="AH142" s="1"/>
      <c r="AI142" s="1"/>
    </row>
    <row r="143" spans="1:35" s="3" customFormat="1">
      <c r="A143" s="48">
        <v>1410</v>
      </c>
      <c r="B143" s="53" t="s">
        <v>281</v>
      </c>
      <c r="C143" s="53"/>
      <c r="D143" s="7"/>
      <c r="E143" s="4"/>
      <c r="F143" s="173">
        <v>1</v>
      </c>
      <c r="G143" s="9"/>
      <c r="H143" s="8">
        <f t="shared" si="192"/>
        <v>1</v>
      </c>
      <c r="I143" s="4">
        <v>1</v>
      </c>
      <c r="J143" s="9" t="s">
        <v>260</v>
      </c>
      <c r="K143" s="14"/>
      <c r="L143" s="19">
        <f t="shared" si="193"/>
        <v>0</v>
      </c>
      <c r="M143" s="32"/>
      <c r="N143" s="345"/>
      <c r="O143" s="359">
        <f t="shared" si="194"/>
        <v>0</v>
      </c>
      <c r="P143" s="19">
        <f t="shared" si="195"/>
        <v>0</v>
      </c>
      <c r="Q143" s="42"/>
      <c r="R143" s="42"/>
      <c r="S143" s="42"/>
      <c r="T143" s="42"/>
      <c r="U143" s="19">
        <f t="shared" si="196"/>
        <v>0</v>
      </c>
      <c r="V143" s="42">
        <f t="shared" si="197"/>
        <v>0</v>
      </c>
      <c r="X143" s="1"/>
      <c r="Y143" s="1"/>
      <c r="Z143" s="1"/>
      <c r="AA143" s="1"/>
      <c r="AB143" s="1"/>
      <c r="AC143" s="1"/>
      <c r="AD143" s="1"/>
      <c r="AE143" s="1"/>
      <c r="AF143" s="1"/>
      <c r="AG143" s="1"/>
      <c r="AH143" s="1"/>
      <c r="AI143" s="1"/>
    </row>
    <row r="144" spans="1:35" s="3" customFormat="1">
      <c r="A144" s="180">
        <v>1411</v>
      </c>
      <c r="B144" s="53" t="s">
        <v>282</v>
      </c>
      <c r="C144" s="53"/>
      <c r="D144" s="7"/>
      <c r="E144" s="4"/>
      <c r="F144" s="173">
        <v>1</v>
      </c>
      <c r="G144" s="9"/>
      <c r="H144" s="8">
        <f t="shared" si="192"/>
        <v>1</v>
      </c>
      <c r="I144" s="4">
        <v>1</v>
      </c>
      <c r="J144" s="9" t="s">
        <v>260</v>
      </c>
      <c r="K144" s="14"/>
      <c r="L144" s="19">
        <f t="shared" si="193"/>
        <v>0</v>
      </c>
      <c r="M144" s="32"/>
      <c r="N144" s="345"/>
      <c r="O144" s="359">
        <f t="shared" si="194"/>
        <v>0</v>
      </c>
      <c r="P144" s="19">
        <f t="shared" si="195"/>
        <v>0</v>
      </c>
      <c r="Q144" s="42"/>
      <c r="R144" s="42"/>
      <c r="S144" s="42"/>
      <c r="T144" s="42"/>
      <c r="U144" s="19">
        <f t="shared" si="196"/>
        <v>0</v>
      </c>
      <c r="V144" s="42">
        <f t="shared" si="197"/>
        <v>0</v>
      </c>
      <c r="X144" s="1"/>
      <c r="Y144" s="1"/>
      <c r="Z144" s="1"/>
      <c r="AA144" s="1"/>
      <c r="AB144" s="1"/>
      <c r="AC144" s="1"/>
      <c r="AD144" s="1"/>
      <c r="AE144" s="1"/>
      <c r="AF144" s="1"/>
      <c r="AG144" s="1"/>
      <c r="AH144" s="1"/>
      <c r="AI144" s="1"/>
    </row>
    <row r="145" spans="1:35" s="3" customFormat="1">
      <c r="A145" s="180">
        <v>1412</v>
      </c>
      <c r="B145" s="53" t="s">
        <v>619</v>
      </c>
      <c r="C145" s="53"/>
      <c r="D145" s="7"/>
      <c r="E145" s="4"/>
      <c r="F145" s="173">
        <v>1</v>
      </c>
      <c r="G145" s="9"/>
      <c r="H145" s="8">
        <f t="shared" si="192"/>
        <v>1</v>
      </c>
      <c r="I145" s="4">
        <v>1</v>
      </c>
      <c r="J145" s="9" t="s">
        <v>260</v>
      </c>
      <c r="K145" s="14"/>
      <c r="L145" s="19">
        <f t="shared" si="193"/>
        <v>0</v>
      </c>
      <c r="M145" s="32"/>
      <c r="N145" s="345"/>
      <c r="O145" s="359">
        <f t="shared" si="194"/>
        <v>0</v>
      </c>
      <c r="P145" s="19">
        <f t="shared" si="195"/>
        <v>0</v>
      </c>
      <c r="Q145" s="42"/>
      <c r="R145" s="42"/>
      <c r="S145" s="42"/>
      <c r="T145" s="42"/>
      <c r="U145" s="19">
        <f t="shared" si="196"/>
        <v>0</v>
      </c>
      <c r="V145" s="42">
        <f t="shared" si="197"/>
        <v>0</v>
      </c>
      <c r="X145" s="1"/>
      <c r="Y145" s="1"/>
      <c r="Z145" s="1"/>
      <c r="AA145" s="1"/>
      <c r="AB145" s="1"/>
      <c r="AC145" s="1"/>
      <c r="AD145" s="1"/>
      <c r="AE145" s="1"/>
      <c r="AF145" s="1"/>
      <c r="AG145" s="1"/>
      <c r="AH145" s="1"/>
      <c r="AI145" s="1"/>
    </row>
    <row r="146" spans="1:35" s="3" customFormat="1">
      <c r="A146" s="180">
        <v>1413</v>
      </c>
      <c r="B146" s="53" t="s">
        <v>621</v>
      </c>
      <c r="C146" s="53"/>
      <c r="D146" s="7"/>
      <c r="E146" s="4"/>
      <c r="F146" s="173">
        <v>1</v>
      </c>
      <c r="G146" s="9"/>
      <c r="H146" s="8">
        <f t="shared" si="192"/>
        <v>1</v>
      </c>
      <c r="I146" s="4">
        <v>1</v>
      </c>
      <c r="J146" s="9" t="s">
        <v>260</v>
      </c>
      <c r="K146" s="14"/>
      <c r="L146" s="19">
        <f t="shared" si="193"/>
        <v>0</v>
      </c>
      <c r="M146" s="32"/>
      <c r="N146" s="345"/>
      <c r="O146" s="359">
        <f t="shared" si="194"/>
        <v>0</v>
      </c>
      <c r="P146" s="19">
        <f t="shared" si="195"/>
        <v>0</v>
      </c>
      <c r="Q146" s="42"/>
      <c r="R146" s="42"/>
      <c r="S146" s="42"/>
      <c r="T146" s="42"/>
      <c r="U146" s="19">
        <f t="shared" si="196"/>
        <v>0</v>
      </c>
      <c r="V146" s="42">
        <f t="shared" si="197"/>
        <v>0</v>
      </c>
      <c r="X146" s="1"/>
      <c r="Y146" s="1"/>
      <c r="Z146" s="1"/>
      <c r="AA146" s="1"/>
      <c r="AB146" s="1"/>
      <c r="AC146" s="1"/>
      <c r="AD146" s="1"/>
      <c r="AE146" s="1"/>
      <c r="AF146" s="1"/>
      <c r="AG146" s="1"/>
      <c r="AH146" s="1"/>
      <c r="AI146" s="1"/>
    </row>
    <row r="147" spans="1:35" s="3" customFormat="1">
      <c r="A147" s="180">
        <v>1414</v>
      </c>
      <c r="B147" s="53" t="s">
        <v>623</v>
      </c>
      <c r="C147" s="53"/>
      <c r="D147" s="7"/>
      <c r="E147" s="4"/>
      <c r="F147" s="173">
        <v>1</v>
      </c>
      <c r="G147" s="9"/>
      <c r="H147" s="8">
        <f t="shared" si="192"/>
        <v>1</v>
      </c>
      <c r="I147" s="4">
        <v>1</v>
      </c>
      <c r="J147" s="9" t="s">
        <v>260</v>
      </c>
      <c r="K147" s="14"/>
      <c r="L147" s="19">
        <f t="shared" si="193"/>
        <v>0</v>
      </c>
      <c r="M147" s="32"/>
      <c r="N147" s="345"/>
      <c r="O147" s="359">
        <f t="shared" si="194"/>
        <v>0</v>
      </c>
      <c r="P147" s="19">
        <f t="shared" si="195"/>
        <v>0</v>
      </c>
      <c r="Q147" s="42"/>
      <c r="R147" s="42"/>
      <c r="S147" s="42"/>
      <c r="T147" s="42"/>
      <c r="U147" s="19">
        <f t="shared" si="196"/>
        <v>0</v>
      </c>
      <c r="V147" s="42">
        <f t="shared" si="197"/>
        <v>0</v>
      </c>
      <c r="X147" s="1"/>
      <c r="Y147" s="1"/>
      <c r="Z147" s="1"/>
      <c r="AA147" s="1"/>
      <c r="AB147" s="1"/>
      <c r="AC147" s="1"/>
      <c r="AD147" s="1"/>
      <c r="AE147" s="1"/>
      <c r="AF147" s="1"/>
      <c r="AG147" s="1"/>
      <c r="AH147" s="1"/>
      <c r="AI147" s="1"/>
    </row>
    <row r="148" spans="1:35" s="3" customFormat="1">
      <c r="A148" s="180">
        <v>1415</v>
      </c>
      <c r="B148" s="53" t="s">
        <v>625</v>
      </c>
      <c r="C148" s="53"/>
      <c r="D148" s="7"/>
      <c r="E148" s="4"/>
      <c r="F148" s="173">
        <v>1</v>
      </c>
      <c r="G148" s="9"/>
      <c r="H148" s="8">
        <f t="shared" si="192"/>
        <v>1</v>
      </c>
      <c r="I148" s="4">
        <v>1</v>
      </c>
      <c r="J148" s="9" t="s">
        <v>260</v>
      </c>
      <c r="K148" s="14"/>
      <c r="L148" s="19">
        <f t="shared" si="193"/>
        <v>0</v>
      </c>
      <c r="M148" s="32"/>
      <c r="N148" s="345"/>
      <c r="O148" s="359">
        <f t="shared" si="194"/>
        <v>0</v>
      </c>
      <c r="P148" s="19">
        <f t="shared" si="195"/>
        <v>0</v>
      </c>
      <c r="Q148" s="42"/>
      <c r="R148" s="42"/>
      <c r="S148" s="42"/>
      <c r="T148" s="42"/>
      <c r="U148" s="19">
        <f t="shared" si="196"/>
        <v>0</v>
      </c>
      <c r="V148" s="42">
        <f t="shared" si="197"/>
        <v>0</v>
      </c>
      <c r="X148" s="1"/>
      <c r="Y148" s="1"/>
      <c r="Z148" s="1"/>
      <c r="AA148" s="1"/>
      <c r="AB148" s="1"/>
      <c r="AC148" s="1"/>
      <c r="AD148" s="1"/>
      <c r="AE148" s="1"/>
      <c r="AF148" s="1"/>
      <c r="AG148" s="1"/>
      <c r="AH148" s="1"/>
      <c r="AI148" s="1"/>
    </row>
    <row r="149" spans="1:35" s="3" customFormat="1">
      <c r="A149" s="180">
        <v>1416</v>
      </c>
      <c r="B149" s="53" t="s">
        <v>627</v>
      </c>
      <c r="C149" s="53"/>
      <c r="D149" s="7"/>
      <c r="E149" s="4"/>
      <c r="F149" s="173">
        <v>1</v>
      </c>
      <c r="G149" s="9"/>
      <c r="H149" s="8">
        <f t="shared" si="192"/>
        <v>1</v>
      </c>
      <c r="I149" s="4">
        <v>1</v>
      </c>
      <c r="J149" s="9" t="s">
        <v>260</v>
      </c>
      <c r="K149" s="14"/>
      <c r="L149" s="19">
        <f t="shared" si="193"/>
        <v>0</v>
      </c>
      <c r="M149" s="32"/>
      <c r="N149" s="345"/>
      <c r="O149" s="359">
        <f t="shared" si="194"/>
        <v>0</v>
      </c>
      <c r="P149" s="19">
        <f t="shared" si="195"/>
        <v>0</v>
      </c>
      <c r="Q149" s="42"/>
      <c r="R149" s="42"/>
      <c r="S149" s="42"/>
      <c r="T149" s="42"/>
      <c r="U149" s="19">
        <f t="shared" si="196"/>
        <v>0</v>
      </c>
      <c r="V149" s="42">
        <f t="shared" si="197"/>
        <v>0</v>
      </c>
      <c r="X149" s="1"/>
      <c r="Y149" s="1"/>
      <c r="Z149" s="1"/>
      <c r="AA149" s="1"/>
      <c r="AB149" s="1"/>
      <c r="AC149" s="1"/>
      <c r="AD149" s="1"/>
      <c r="AE149" s="1"/>
      <c r="AF149" s="1"/>
      <c r="AG149" s="1"/>
      <c r="AH149" s="1"/>
      <c r="AI149" s="1"/>
    </row>
    <row r="150" spans="1:35" s="3" customFormat="1">
      <c r="A150" s="180">
        <v>1417</v>
      </c>
      <c r="B150" s="53" t="s">
        <v>629</v>
      </c>
      <c r="C150" s="53"/>
      <c r="D150" s="7"/>
      <c r="E150" s="4"/>
      <c r="F150" s="173">
        <v>1</v>
      </c>
      <c r="G150" s="9"/>
      <c r="H150" s="8">
        <f t="shared" si="192"/>
        <v>1</v>
      </c>
      <c r="I150" s="4">
        <v>1</v>
      </c>
      <c r="J150" s="9" t="s">
        <v>260</v>
      </c>
      <c r="K150" s="14"/>
      <c r="L150" s="19">
        <f t="shared" si="193"/>
        <v>0</v>
      </c>
      <c r="M150" s="32"/>
      <c r="N150" s="345"/>
      <c r="O150" s="359">
        <f t="shared" si="194"/>
        <v>0</v>
      </c>
      <c r="P150" s="19">
        <f t="shared" si="195"/>
        <v>0</v>
      </c>
      <c r="Q150" s="42"/>
      <c r="R150" s="42"/>
      <c r="S150" s="42"/>
      <c r="T150" s="42"/>
      <c r="U150" s="19">
        <f t="shared" si="196"/>
        <v>0</v>
      </c>
      <c r="V150" s="42">
        <f t="shared" si="197"/>
        <v>0</v>
      </c>
      <c r="X150" s="1"/>
      <c r="Y150" s="1"/>
      <c r="Z150" s="1"/>
      <c r="AA150" s="1"/>
      <c r="AB150" s="1"/>
      <c r="AC150" s="1"/>
      <c r="AD150" s="1"/>
      <c r="AE150" s="1"/>
      <c r="AF150" s="1"/>
      <c r="AG150" s="1"/>
      <c r="AH150" s="1"/>
      <c r="AI150" s="1"/>
    </row>
    <row r="151" spans="1:35" s="3" customFormat="1">
      <c r="A151" s="180">
        <v>1418</v>
      </c>
      <c r="B151" s="53" t="s">
        <v>631</v>
      </c>
      <c r="C151" s="53"/>
      <c r="D151" s="7"/>
      <c r="E151" s="4"/>
      <c r="F151" s="173">
        <v>1</v>
      </c>
      <c r="G151" s="9"/>
      <c r="H151" s="8">
        <f t="shared" si="192"/>
        <v>1</v>
      </c>
      <c r="I151" s="4">
        <v>1</v>
      </c>
      <c r="J151" s="9" t="s">
        <v>260</v>
      </c>
      <c r="K151" s="14"/>
      <c r="L151" s="19">
        <f t="shared" si="193"/>
        <v>0</v>
      </c>
      <c r="M151" s="32"/>
      <c r="N151" s="345"/>
      <c r="O151" s="359">
        <f t="shared" si="194"/>
        <v>0</v>
      </c>
      <c r="P151" s="19">
        <f t="shared" si="195"/>
        <v>0</v>
      </c>
      <c r="Q151" s="42"/>
      <c r="R151" s="42"/>
      <c r="S151" s="42"/>
      <c r="T151" s="42"/>
      <c r="U151" s="19">
        <f t="shared" si="196"/>
        <v>0</v>
      </c>
      <c r="V151" s="42">
        <f t="shared" si="197"/>
        <v>0</v>
      </c>
      <c r="X151" s="1"/>
      <c r="Y151" s="1"/>
      <c r="Z151" s="1"/>
      <c r="AA151" s="1"/>
      <c r="AB151" s="1"/>
      <c r="AC151" s="1"/>
      <c r="AD151" s="1"/>
      <c r="AE151" s="1"/>
      <c r="AF151" s="1"/>
      <c r="AG151" s="1"/>
      <c r="AH151" s="1"/>
      <c r="AI151" s="1"/>
    </row>
    <row r="152" spans="1:35" s="3" customFormat="1">
      <c r="A152" s="180">
        <v>1419</v>
      </c>
      <c r="B152" s="53" t="s">
        <v>633</v>
      </c>
      <c r="C152" s="53"/>
      <c r="D152" s="7"/>
      <c r="E152" s="4"/>
      <c r="F152" s="173">
        <v>1</v>
      </c>
      <c r="G152" s="9"/>
      <c r="H152" s="8">
        <f t="shared" si="192"/>
        <v>1</v>
      </c>
      <c r="I152" s="4">
        <v>1</v>
      </c>
      <c r="J152" s="9" t="s">
        <v>260</v>
      </c>
      <c r="K152" s="14"/>
      <c r="L152" s="19">
        <f t="shared" si="193"/>
        <v>0</v>
      </c>
      <c r="M152" s="32"/>
      <c r="N152" s="345"/>
      <c r="O152" s="359">
        <f t="shared" si="194"/>
        <v>0</v>
      </c>
      <c r="P152" s="19">
        <f t="shared" si="195"/>
        <v>0</v>
      </c>
      <c r="Q152" s="42"/>
      <c r="R152" s="42"/>
      <c r="S152" s="42"/>
      <c r="T152" s="42"/>
      <c r="U152" s="19">
        <f t="shared" si="196"/>
        <v>0</v>
      </c>
      <c r="V152" s="42">
        <f t="shared" si="197"/>
        <v>0</v>
      </c>
      <c r="X152" s="1"/>
      <c r="Y152" s="1"/>
      <c r="Z152" s="1"/>
      <c r="AA152" s="1"/>
      <c r="AB152" s="1"/>
      <c r="AC152" s="1"/>
      <c r="AD152" s="1"/>
      <c r="AE152" s="1"/>
      <c r="AF152" s="1"/>
      <c r="AG152" s="1"/>
      <c r="AH152" s="1"/>
      <c r="AI152" s="1"/>
    </row>
    <row r="153" spans="1:35" s="3" customFormat="1">
      <c r="A153" s="48">
        <v>1420</v>
      </c>
      <c r="B153" s="53" t="s">
        <v>25</v>
      </c>
      <c r="C153" s="53"/>
      <c r="D153" s="7"/>
      <c r="E153" s="4"/>
      <c r="F153" s="173">
        <v>1</v>
      </c>
      <c r="G153" s="9"/>
      <c r="H153" s="8">
        <f t="shared" si="192"/>
        <v>1</v>
      </c>
      <c r="I153" s="4">
        <v>1</v>
      </c>
      <c r="J153" s="9" t="s">
        <v>513</v>
      </c>
      <c r="K153" s="14"/>
      <c r="L153" s="19">
        <f t="shared" si="193"/>
        <v>0</v>
      </c>
      <c r="M153" s="32"/>
      <c r="N153" s="345"/>
      <c r="O153" s="359">
        <f t="shared" si="194"/>
        <v>0</v>
      </c>
      <c r="P153" s="19">
        <f t="shared" si="195"/>
        <v>0</v>
      </c>
      <c r="Q153" s="42"/>
      <c r="R153" s="42"/>
      <c r="S153" s="42"/>
      <c r="T153" s="42"/>
      <c r="U153" s="19">
        <f t="shared" si="196"/>
        <v>0</v>
      </c>
      <c r="V153" s="42">
        <f t="shared" si="197"/>
        <v>0</v>
      </c>
      <c r="X153" s="1"/>
      <c r="Y153" s="1"/>
      <c r="Z153" s="1"/>
      <c r="AA153" s="1"/>
      <c r="AB153" s="1"/>
      <c r="AC153" s="1"/>
      <c r="AD153" s="1"/>
      <c r="AE153" s="1"/>
      <c r="AF153" s="1"/>
      <c r="AG153" s="1"/>
      <c r="AH153" s="1"/>
      <c r="AI153" s="1"/>
    </row>
    <row r="154" spans="1:35" s="3" customFormat="1">
      <c r="A154" s="48">
        <v>1421</v>
      </c>
      <c r="B154" s="53" t="s">
        <v>26</v>
      </c>
      <c r="C154" s="53"/>
      <c r="D154" s="7"/>
      <c r="E154" s="4"/>
      <c r="F154" s="173">
        <v>1</v>
      </c>
      <c r="G154" s="9"/>
      <c r="H154" s="8">
        <f>SUM(E154:G154)</f>
        <v>1</v>
      </c>
      <c r="I154" s="4">
        <v>1</v>
      </c>
      <c r="J154" s="9" t="s">
        <v>542</v>
      </c>
      <c r="K154" s="14"/>
      <c r="L154" s="19">
        <f t="shared" si="193"/>
        <v>0</v>
      </c>
      <c r="M154" s="32"/>
      <c r="N154" s="345"/>
      <c r="O154" s="359">
        <f t="shared" si="194"/>
        <v>0</v>
      </c>
      <c r="P154" s="19">
        <f t="shared" si="195"/>
        <v>0</v>
      </c>
      <c r="Q154" s="42"/>
      <c r="R154" s="42"/>
      <c r="S154" s="42"/>
      <c r="T154" s="42"/>
      <c r="U154" s="19">
        <f t="shared" si="196"/>
        <v>0</v>
      </c>
      <c r="V154" s="42">
        <f t="shared" si="197"/>
        <v>0</v>
      </c>
      <c r="X154" s="1"/>
      <c r="Y154" s="1"/>
      <c r="Z154" s="1"/>
      <c r="AA154" s="1"/>
      <c r="AB154" s="1"/>
      <c r="AC154" s="1"/>
      <c r="AD154" s="1"/>
      <c r="AE154" s="1"/>
      <c r="AF154" s="1"/>
      <c r="AG154" s="1"/>
      <c r="AH154" s="1"/>
      <c r="AI154" s="1"/>
    </row>
    <row r="155" spans="1:35" s="3" customFormat="1">
      <c r="A155" s="48">
        <v>1422</v>
      </c>
      <c r="B155" s="53" t="s">
        <v>27</v>
      </c>
      <c r="C155" s="53"/>
      <c r="D155" s="7"/>
      <c r="E155" s="4"/>
      <c r="F155" s="173">
        <v>1</v>
      </c>
      <c r="G155" s="9"/>
      <c r="H155" s="8">
        <f>SUM(E155:G155)</f>
        <v>1</v>
      </c>
      <c r="I155" s="4">
        <v>1</v>
      </c>
      <c r="J155" s="9" t="s">
        <v>216</v>
      </c>
      <c r="K155" s="14"/>
      <c r="L155" s="19">
        <f t="shared" si="193"/>
        <v>0</v>
      </c>
      <c r="M155" s="32"/>
      <c r="N155" s="345"/>
      <c r="O155" s="359">
        <f t="shared" si="194"/>
        <v>0</v>
      </c>
      <c r="P155" s="19">
        <f t="shared" si="195"/>
        <v>0</v>
      </c>
      <c r="Q155" s="42"/>
      <c r="R155" s="42"/>
      <c r="S155" s="42"/>
      <c r="T155" s="42"/>
      <c r="U155" s="19">
        <f t="shared" si="196"/>
        <v>0</v>
      </c>
      <c r="V155" s="42">
        <f t="shared" si="197"/>
        <v>0</v>
      </c>
      <c r="X155" s="1"/>
      <c r="Y155" s="1"/>
      <c r="Z155" s="1"/>
      <c r="AA155" s="1"/>
      <c r="AB155" s="1"/>
      <c r="AC155" s="1"/>
      <c r="AD155" s="1"/>
      <c r="AE155" s="1"/>
      <c r="AF155" s="1"/>
      <c r="AG155" s="1"/>
      <c r="AH155" s="1"/>
      <c r="AI155" s="1"/>
    </row>
    <row r="156" spans="1:35" s="3" customFormat="1">
      <c r="A156" s="48">
        <v>1425</v>
      </c>
      <c r="B156" s="53" t="s">
        <v>28</v>
      </c>
      <c r="C156" s="53"/>
      <c r="D156" s="7"/>
      <c r="E156" s="4"/>
      <c r="F156" s="173">
        <v>1</v>
      </c>
      <c r="G156" s="9"/>
      <c r="H156" s="8">
        <f t="shared" ref="H156:H165" si="198">SUM(E156:G156)</f>
        <v>1</v>
      </c>
      <c r="I156" s="4">
        <v>1</v>
      </c>
      <c r="J156" s="9" t="s">
        <v>260</v>
      </c>
      <c r="K156" s="14"/>
      <c r="L156" s="19">
        <f t="shared" si="193"/>
        <v>0</v>
      </c>
      <c r="M156" s="32"/>
      <c r="N156" s="345"/>
      <c r="O156" s="359">
        <f t="shared" si="194"/>
        <v>0</v>
      </c>
      <c r="P156" s="19">
        <f t="shared" si="195"/>
        <v>0</v>
      </c>
      <c r="Q156" s="42"/>
      <c r="R156" s="42"/>
      <c r="S156" s="42"/>
      <c r="T156" s="42"/>
      <c r="U156" s="19">
        <f t="shared" si="196"/>
        <v>0</v>
      </c>
      <c r="V156" s="42">
        <f t="shared" si="197"/>
        <v>0</v>
      </c>
      <c r="X156" s="1"/>
      <c r="Y156" s="1"/>
      <c r="Z156" s="1"/>
      <c r="AA156" s="1"/>
      <c r="AB156" s="1"/>
      <c r="AC156" s="1"/>
      <c r="AD156" s="1"/>
      <c r="AE156" s="1"/>
      <c r="AF156" s="1"/>
      <c r="AG156" s="1"/>
      <c r="AH156" s="1"/>
      <c r="AI156" s="1"/>
    </row>
    <row r="157" spans="1:35" s="3" customFormat="1">
      <c r="A157" s="48">
        <v>1426</v>
      </c>
      <c r="B157" s="53" t="s">
        <v>588</v>
      </c>
      <c r="C157" s="53"/>
      <c r="D157" s="7"/>
      <c r="E157" s="4"/>
      <c r="F157" s="173">
        <v>1</v>
      </c>
      <c r="G157" s="9"/>
      <c r="H157" s="8">
        <f t="shared" si="198"/>
        <v>1</v>
      </c>
      <c r="I157" s="4">
        <v>1</v>
      </c>
      <c r="J157" s="9" t="s">
        <v>260</v>
      </c>
      <c r="K157" s="14"/>
      <c r="L157" s="19">
        <f t="shared" si="193"/>
        <v>0</v>
      </c>
      <c r="M157" s="32"/>
      <c r="N157" s="345"/>
      <c r="O157" s="359">
        <f t="shared" si="194"/>
        <v>0</v>
      </c>
      <c r="P157" s="19">
        <f t="shared" si="195"/>
        <v>0</v>
      </c>
      <c r="Q157" s="42"/>
      <c r="R157" s="42"/>
      <c r="S157" s="42"/>
      <c r="T157" s="42"/>
      <c r="U157" s="19">
        <f t="shared" si="196"/>
        <v>0</v>
      </c>
      <c r="V157" s="42">
        <f t="shared" si="197"/>
        <v>0</v>
      </c>
      <c r="X157" s="1"/>
      <c r="Y157" s="1"/>
      <c r="Z157" s="1"/>
      <c r="AA157" s="1"/>
      <c r="AB157" s="1"/>
      <c r="AC157" s="1"/>
      <c r="AD157" s="1"/>
      <c r="AE157" s="1"/>
      <c r="AF157" s="1"/>
      <c r="AG157" s="1"/>
      <c r="AH157" s="1"/>
      <c r="AI157" s="1"/>
    </row>
    <row r="158" spans="1:35" s="3" customFormat="1">
      <c r="A158" s="48">
        <v>1427</v>
      </c>
      <c r="B158" s="53" t="s">
        <v>29</v>
      </c>
      <c r="C158" s="53"/>
      <c r="D158" s="7"/>
      <c r="E158" s="4"/>
      <c r="F158" s="173">
        <v>1</v>
      </c>
      <c r="G158" s="9"/>
      <c r="H158" s="8">
        <f t="shared" si="198"/>
        <v>1</v>
      </c>
      <c r="I158" s="4">
        <v>1</v>
      </c>
      <c r="J158" s="9" t="s">
        <v>260</v>
      </c>
      <c r="K158" s="14"/>
      <c r="L158" s="19">
        <f t="shared" si="193"/>
        <v>0</v>
      </c>
      <c r="M158" s="32"/>
      <c r="N158" s="345"/>
      <c r="O158" s="359">
        <f t="shared" si="194"/>
        <v>0</v>
      </c>
      <c r="P158" s="19">
        <f t="shared" si="195"/>
        <v>0</v>
      </c>
      <c r="Q158" s="42"/>
      <c r="R158" s="42"/>
      <c r="S158" s="42"/>
      <c r="T158" s="42"/>
      <c r="U158" s="19">
        <f t="shared" si="196"/>
        <v>0</v>
      </c>
      <c r="V158" s="42">
        <f t="shared" si="197"/>
        <v>0</v>
      </c>
      <c r="X158" s="1"/>
      <c r="Y158" s="1"/>
      <c r="Z158" s="1"/>
      <c r="AA158" s="1"/>
      <c r="AB158" s="1"/>
      <c r="AC158" s="1"/>
      <c r="AD158" s="1"/>
      <c r="AE158" s="1"/>
      <c r="AF158" s="1"/>
      <c r="AG158" s="1"/>
      <c r="AH158" s="1"/>
      <c r="AI158" s="1"/>
    </row>
    <row r="159" spans="1:35" s="3" customFormat="1">
      <c r="A159" s="48">
        <v>1431</v>
      </c>
      <c r="B159" s="53" t="s">
        <v>665</v>
      </c>
      <c r="C159" s="53"/>
      <c r="D159" s="7"/>
      <c r="E159" s="4"/>
      <c r="F159" s="173">
        <v>1</v>
      </c>
      <c r="G159" s="9"/>
      <c r="H159" s="8">
        <f t="shared" si="198"/>
        <v>1</v>
      </c>
      <c r="I159" s="4">
        <v>1</v>
      </c>
      <c r="J159" s="9" t="s">
        <v>260</v>
      </c>
      <c r="K159" s="14"/>
      <c r="L159" s="19">
        <f t="shared" si="193"/>
        <v>0</v>
      </c>
      <c r="M159" s="32"/>
      <c r="N159" s="345"/>
      <c r="O159" s="359">
        <f t="shared" si="194"/>
        <v>0</v>
      </c>
      <c r="P159" s="19">
        <f t="shared" si="195"/>
        <v>0</v>
      </c>
      <c r="Q159" s="42"/>
      <c r="R159" s="42"/>
      <c r="S159" s="42"/>
      <c r="T159" s="42"/>
      <c r="U159" s="19">
        <f t="shared" si="196"/>
        <v>0</v>
      </c>
      <c r="V159" s="42">
        <f t="shared" si="197"/>
        <v>0</v>
      </c>
      <c r="X159" s="1"/>
      <c r="Y159" s="1"/>
      <c r="Z159" s="1"/>
      <c r="AA159" s="1"/>
      <c r="AB159" s="1"/>
      <c r="AC159" s="1"/>
      <c r="AD159" s="1"/>
      <c r="AE159" s="1"/>
      <c r="AF159" s="1"/>
      <c r="AG159" s="1"/>
      <c r="AH159" s="1"/>
      <c r="AI159" s="1"/>
    </row>
    <row r="160" spans="1:35" s="3" customFormat="1">
      <c r="A160" s="180">
        <v>1432</v>
      </c>
      <c r="B160" s="53" t="s">
        <v>840</v>
      </c>
      <c r="C160" s="53"/>
      <c r="D160" s="7"/>
      <c r="E160" s="4"/>
      <c r="F160" s="173">
        <v>1</v>
      </c>
      <c r="G160" s="9"/>
      <c r="H160" s="8">
        <f t="shared" si="198"/>
        <v>1</v>
      </c>
      <c r="I160" s="4">
        <v>1</v>
      </c>
      <c r="J160" s="9" t="s">
        <v>260</v>
      </c>
      <c r="K160" s="14"/>
      <c r="L160" s="19">
        <f t="shared" si="193"/>
        <v>0</v>
      </c>
      <c r="M160" s="32"/>
      <c r="N160" s="345"/>
      <c r="O160" s="359">
        <f t="shared" si="194"/>
        <v>0</v>
      </c>
      <c r="P160" s="19">
        <f t="shared" si="195"/>
        <v>0</v>
      </c>
      <c r="Q160" s="42"/>
      <c r="R160" s="42"/>
      <c r="S160" s="42"/>
      <c r="T160" s="42"/>
      <c r="U160" s="19">
        <f t="shared" si="196"/>
        <v>0</v>
      </c>
      <c r="V160" s="42">
        <f t="shared" si="197"/>
        <v>0</v>
      </c>
      <c r="X160" s="1"/>
      <c r="Y160" s="1"/>
      <c r="Z160" s="1"/>
      <c r="AA160" s="1"/>
      <c r="AB160" s="1"/>
      <c r="AC160" s="1"/>
      <c r="AD160" s="1"/>
      <c r="AE160" s="1"/>
      <c r="AF160" s="1"/>
      <c r="AG160" s="1"/>
      <c r="AH160" s="1"/>
      <c r="AI160" s="1"/>
    </row>
    <row r="161" spans="1:35" s="3" customFormat="1">
      <c r="A161" s="180">
        <v>1440</v>
      </c>
      <c r="B161" s="53" t="s">
        <v>263</v>
      </c>
      <c r="C161" s="53"/>
      <c r="D161" s="7"/>
      <c r="E161" s="4"/>
      <c r="F161" s="173">
        <v>1</v>
      </c>
      <c r="G161" s="9"/>
      <c r="H161" s="8">
        <f t="shared" si="198"/>
        <v>1</v>
      </c>
      <c r="I161" s="4">
        <v>1</v>
      </c>
      <c r="J161" s="9" t="s">
        <v>260</v>
      </c>
      <c r="K161" s="14"/>
      <c r="L161" s="19">
        <f t="shared" si="193"/>
        <v>0</v>
      </c>
      <c r="M161" s="32"/>
      <c r="N161" s="345"/>
      <c r="O161" s="359">
        <f t="shared" si="194"/>
        <v>0</v>
      </c>
      <c r="P161" s="19">
        <f t="shared" si="195"/>
        <v>0</v>
      </c>
      <c r="Q161" s="42"/>
      <c r="R161" s="42"/>
      <c r="S161" s="42"/>
      <c r="T161" s="42"/>
      <c r="U161" s="19">
        <f t="shared" si="196"/>
        <v>0</v>
      </c>
      <c r="V161" s="42">
        <f t="shared" si="197"/>
        <v>0</v>
      </c>
      <c r="X161" s="1"/>
      <c r="Y161" s="1"/>
      <c r="Z161" s="1"/>
      <c r="AA161" s="1"/>
      <c r="AB161" s="1"/>
      <c r="AC161" s="1"/>
      <c r="AD161" s="1"/>
      <c r="AE161" s="1"/>
      <c r="AF161" s="1"/>
      <c r="AG161" s="1"/>
      <c r="AH161" s="1"/>
      <c r="AI161" s="1"/>
    </row>
    <row r="162" spans="1:35" s="3" customFormat="1">
      <c r="A162" s="180">
        <v>1450</v>
      </c>
      <c r="B162" s="53" t="s">
        <v>660</v>
      </c>
      <c r="C162" s="53"/>
      <c r="D162" s="7"/>
      <c r="E162" s="4"/>
      <c r="F162" s="173">
        <v>1</v>
      </c>
      <c r="G162" s="9"/>
      <c r="H162" s="8">
        <f t="shared" si="198"/>
        <v>1</v>
      </c>
      <c r="I162" s="4">
        <v>1</v>
      </c>
      <c r="J162" s="9" t="s">
        <v>216</v>
      </c>
      <c r="K162" s="14"/>
      <c r="L162" s="19">
        <f t="shared" si="193"/>
        <v>0</v>
      </c>
      <c r="M162" s="32"/>
      <c r="N162" s="345"/>
      <c r="O162" s="359">
        <f t="shared" si="194"/>
        <v>0</v>
      </c>
      <c r="P162" s="19">
        <f t="shared" si="195"/>
        <v>0</v>
      </c>
      <c r="Q162" s="42"/>
      <c r="R162" s="42"/>
      <c r="S162" s="42"/>
      <c r="T162" s="42"/>
      <c r="U162" s="19">
        <f t="shared" si="196"/>
        <v>0</v>
      </c>
      <c r="V162" s="45"/>
      <c r="X162" s="1"/>
      <c r="Y162" s="1"/>
      <c r="Z162" s="1"/>
      <c r="AA162" s="1"/>
      <c r="AB162" s="1"/>
      <c r="AC162" s="1"/>
      <c r="AD162" s="1"/>
      <c r="AE162" s="1"/>
      <c r="AF162" s="1"/>
      <c r="AG162" s="1"/>
      <c r="AH162" s="1"/>
      <c r="AI162" s="1"/>
    </row>
    <row r="163" spans="1:35" s="3" customFormat="1">
      <c r="A163" s="180">
        <v>1451</v>
      </c>
      <c r="B163" s="53" t="s">
        <v>272</v>
      </c>
      <c r="C163" s="53"/>
      <c r="D163" s="7"/>
      <c r="E163" s="4"/>
      <c r="F163" s="173">
        <v>1</v>
      </c>
      <c r="G163" s="9"/>
      <c r="H163" s="8">
        <f t="shared" si="198"/>
        <v>1</v>
      </c>
      <c r="I163" s="4">
        <v>1</v>
      </c>
      <c r="J163" s="9" t="s">
        <v>216</v>
      </c>
      <c r="K163" s="14"/>
      <c r="L163" s="19">
        <f t="shared" si="193"/>
        <v>0</v>
      </c>
      <c r="M163" s="32"/>
      <c r="N163" s="345"/>
      <c r="O163" s="359">
        <f t="shared" si="194"/>
        <v>0</v>
      </c>
      <c r="P163" s="19">
        <f t="shared" si="195"/>
        <v>0</v>
      </c>
      <c r="Q163" s="42"/>
      <c r="R163" s="42"/>
      <c r="S163" s="42"/>
      <c r="T163" s="42"/>
      <c r="U163" s="19">
        <f t="shared" si="196"/>
        <v>0</v>
      </c>
      <c r="V163" s="45"/>
      <c r="X163" s="1"/>
      <c r="Y163" s="1"/>
      <c r="Z163" s="1"/>
      <c r="AA163" s="1"/>
      <c r="AB163" s="1"/>
      <c r="AC163" s="1"/>
      <c r="AD163" s="1"/>
      <c r="AE163" s="1"/>
      <c r="AF163" s="1"/>
      <c r="AG163" s="1"/>
      <c r="AH163" s="1"/>
      <c r="AI163" s="1"/>
    </row>
    <row r="164" spans="1:35" s="3" customFormat="1">
      <c r="A164" s="180">
        <v>1452</v>
      </c>
      <c r="B164" s="53" t="s">
        <v>661</v>
      </c>
      <c r="C164" s="53"/>
      <c r="D164" s="7"/>
      <c r="E164" s="4"/>
      <c r="F164" s="173">
        <v>1</v>
      </c>
      <c r="G164" s="9"/>
      <c r="H164" s="8">
        <f t="shared" si="198"/>
        <v>1</v>
      </c>
      <c r="I164" s="4">
        <v>1</v>
      </c>
      <c r="J164" s="9" t="s">
        <v>513</v>
      </c>
      <c r="K164" s="14"/>
      <c r="L164" s="19">
        <f t="shared" si="193"/>
        <v>0</v>
      </c>
      <c r="M164" s="32"/>
      <c r="N164" s="345"/>
      <c r="O164" s="359">
        <f t="shared" si="194"/>
        <v>0</v>
      </c>
      <c r="P164" s="19">
        <f t="shared" si="195"/>
        <v>0</v>
      </c>
      <c r="Q164" s="42"/>
      <c r="R164" s="42"/>
      <c r="S164" s="42"/>
      <c r="T164" s="42"/>
      <c r="U164" s="19">
        <f t="shared" si="196"/>
        <v>0</v>
      </c>
      <c r="V164" s="42">
        <f>P164</f>
        <v>0</v>
      </c>
      <c r="X164" s="1"/>
      <c r="Y164" s="1"/>
      <c r="Z164" s="1"/>
      <c r="AA164" s="1"/>
      <c r="AB164" s="1"/>
      <c r="AC164" s="1"/>
      <c r="AD164" s="1"/>
      <c r="AE164" s="1"/>
      <c r="AF164" s="1"/>
      <c r="AG164" s="1"/>
      <c r="AH164" s="1"/>
      <c r="AI164" s="1"/>
    </row>
    <row r="165" spans="1:35" s="3" customFormat="1">
      <c r="A165" s="180">
        <v>1453</v>
      </c>
      <c r="B165" s="53" t="s">
        <v>273</v>
      </c>
      <c r="C165" s="53"/>
      <c r="D165" s="7"/>
      <c r="E165" s="4"/>
      <c r="F165" s="173">
        <v>1</v>
      </c>
      <c r="G165" s="9"/>
      <c r="H165" s="8">
        <f t="shared" si="198"/>
        <v>1</v>
      </c>
      <c r="I165" s="4">
        <v>1</v>
      </c>
      <c r="J165" s="9" t="s">
        <v>216</v>
      </c>
      <c r="K165" s="14"/>
      <c r="L165" s="19">
        <f t="shared" si="193"/>
        <v>0</v>
      </c>
      <c r="M165" s="32"/>
      <c r="N165" s="345"/>
      <c r="O165" s="359">
        <f t="shared" si="194"/>
        <v>0</v>
      </c>
      <c r="P165" s="19">
        <f t="shared" si="195"/>
        <v>0</v>
      </c>
      <c r="Q165" s="42"/>
      <c r="R165" s="42"/>
      <c r="S165" s="42"/>
      <c r="T165" s="42"/>
      <c r="U165" s="19">
        <f t="shared" si="196"/>
        <v>0</v>
      </c>
      <c r="V165" s="45"/>
      <c r="X165" s="1"/>
      <c r="Y165" s="1"/>
      <c r="Z165" s="1"/>
      <c r="AA165" s="1"/>
      <c r="AB165" s="1"/>
      <c r="AC165" s="1"/>
      <c r="AD165" s="1"/>
      <c r="AE165" s="1"/>
      <c r="AF165" s="1"/>
      <c r="AG165" s="1"/>
      <c r="AH165" s="1"/>
      <c r="AI165" s="1"/>
    </row>
    <row r="166" spans="1:35" s="3" customFormat="1">
      <c r="A166" s="18"/>
      <c r="B166" s="55" t="s">
        <v>253</v>
      </c>
      <c r="C166" s="55"/>
      <c r="D166" s="7"/>
      <c r="E166" s="4"/>
      <c r="F166" s="173"/>
      <c r="G166" s="9"/>
      <c r="H166" s="8"/>
      <c r="I166" s="4"/>
      <c r="J166" s="9"/>
      <c r="K166" s="14"/>
      <c r="L166" s="21">
        <f t="shared" ref="L166:V166" si="199">SUM(L134:L165)</f>
        <v>0</v>
      </c>
      <c r="M166" s="28">
        <f t="shared" si="199"/>
        <v>0</v>
      </c>
      <c r="N166" s="346">
        <f t="shared" ref="N166" si="200">SUM(N134:N165)</f>
        <v>0</v>
      </c>
      <c r="O166" s="355">
        <f t="shared" ref="O166" si="201">SUM(O134:O165)</f>
        <v>0</v>
      </c>
      <c r="P166" s="21">
        <f t="shared" si="199"/>
        <v>0</v>
      </c>
      <c r="Q166" s="43">
        <f t="shared" si="199"/>
        <v>0</v>
      </c>
      <c r="R166" s="43">
        <f t="shared" si="199"/>
        <v>0</v>
      </c>
      <c r="S166" s="43">
        <f t="shared" si="199"/>
        <v>0</v>
      </c>
      <c r="T166" s="43">
        <f t="shared" si="199"/>
        <v>0</v>
      </c>
      <c r="U166" s="21">
        <f t="shared" si="199"/>
        <v>0</v>
      </c>
      <c r="V166" s="43">
        <f t="shared" si="199"/>
        <v>0</v>
      </c>
      <c r="X166" s="1"/>
      <c r="Y166" s="1"/>
      <c r="Z166" s="1"/>
      <c r="AA166" s="1"/>
      <c r="AB166" s="1"/>
      <c r="AC166" s="1"/>
      <c r="AD166" s="1"/>
      <c r="AE166" s="1"/>
      <c r="AF166" s="1"/>
      <c r="AG166" s="1"/>
      <c r="AH166" s="1"/>
      <c r="AI166" s="1"/>
    </row>
    <row r="167" spans="1:35" s="3" customFormat="1">
      <c r="A167" s="48"/>
      <c r="B167" s="53"/>
      <c r="C167" s="53"/>
      <c r="D167" s="7"/>
      <c r="E167" s="4"/>
      <c r="F167" s="173"/>
      <c r="G167" s="9"/>
      <c r="H167" s="8"/>
      <c r="I167" s="4"/>
      <c r="J167" s="4"/>
      <c r="K167" s="14"/>
      <c r="L167" s="19"/>
      <c r="M167" s="32"/>
      <c r="N167" s="345"/>
      <c r="O167" s="359"/>
      <c r="P167" s="19"/>
      <c r="Q167" s="42"/>
      <c r="R167" s="42"/>
      <c r="S167" s="42"/>
      <c r="T167" s="42"/>
      <c r="U167" s="19"/>
      <c r="V167" s="42"/>
      <c r="X167" s="1"/>
      <c r="Y167" s="1"/>
      <c r="Z167" s="1"/>
      <c r="AA167" s="1"/>
      <c r="AB167" s="1"/>
      <c r="AC167" s="1"/>
      <c r="AD167" s="1"/>
      <c r="AE167" s="1"/>
      <c r="AF167" s="1"/>
      <c r="AG167" s="1"/>
      <c r="AH167" s="1"/>
      <c r="AI167" s="1"/>
    </row>
    <row r="168" spans="1:35" s="3" customFormat="1">
      <c r="A168" s="181">
        <v>1500</v>
      </c>
      <c r="B168" s="38" t="s">
        <v>220</v>
      </c>
      <c r="C168" s="38"/>
      <c r="D168" s="7"/>
      <c r="E168" s="4"/>
      <c r="F168" s="173"/>
      <c r="G168" s="9"/>
      <c r="H168" s="8"/>
      <c r="I168" s="4"/>
      <c r="J168" s="4"/>
      <c r="K168" s="14"/>
      <c r="L168" s="19"/>
      <c r="M168" s="32"/>
      <c r="N168" s="345"/>
      <c r="O168" s="359"/>
      <c r="P168" s="19"/>
      <c r="Q168" s="42"/>
      <c r="R168" s="42"/>
      <c r="S168" s="42"/>
      <c r="T168" s="42"/>
      <c r="U168" s="19"/>
      <c r="V168" s="42"/>
      <c r="X168" s="1"/>
      <c r="Y168" s="1"/>
      <c r="Z168" s="1"/>
      <c r="AA168" s="1"/>
      <c r="AB168" s="1"/>
      <c r="AC168" s="1"/>
      <c r="AD168" s="1"/>
      <c r="AE168" s="1"/>
      <c r="AF168" s="1"/>
      <c r="AG168" s="1"/>
      <c r="AH168" s="1"/>
      <c r="AI168" s="1"/>
    </row>
    <row r="169" spans="1:35" s="3" customFormat="1">
      <c r="A169" s="48">
        <v>1501</v>
      </c>
      <c r="B169" s="53" t="s">
        <v>287</v>
      </c>
      <c r="C169" s="53"/>
      <c r="D169" s="7"/>
      <c r="E169" s="4"/>
      <c r="F169" s="173">
        <v>1</v>
      </c>
      <c r="G169" s="9"/>
      <c r="H169" s="8">
        <f t="shared" ref="H169:H175" si="202">SUM(E169:G169)</f>
        <v>1</v>
      </c>
      <c r="I169" s="4">
        <v>1</v>
      </c>
      <c r="J169" s="9" t="s">
        <v>510</v>
      </c>
      <c r="K169" s="14"/>
      <c r="L169" s="19">
        <f t="shared" ref="L169:L175" si="203">H169*I169*K169</f>
        <v>0</v>
      </c>
      <c r="M169" s="32"/>
      <c r="N169" s="345"/>
      <c r="O169" s="359">
        <f t="shared" ref="O169:O175" si="204">L:L+N:N</f>
        <v>0</v>
      </c>
      <c r="P169" s="19">
        <f t="shared" ref="P169:P175" si="205">MAX(L169-SUM(Q169:T169),0)</f>
        <v>0</v>
      </c>
      <c r="Q169" s="42"/>
      <c r="R169" s="42"/>
      <c r="S169" s="42"/>
      <c r="T169" s="42"/>
      <c r="U169" s="19">
        <f t="shared" ref="U169:U175" si="206">L169-SUM(P169:T169)</f>
        <v>0</v>
      </c>
      <c r="V169" s="42">
        <f t="shared" ref="V169:V175" si="207">P169</f>
        <v>0</v>
      </c>
      <c r="X169" s="1"/>
      <c r="Y169" s="1"/>
      <c r="Z169" s="1"/>
      <c r="AA169" s="1"/>
      <c r="AB169" s="1"/>
      <c r="AC169" s="1"/>
      <c r="AD169" s="1"/>
      <c r="AE169" s="1"/>
      <c r="AF169" s="1"/>
      <c r="AG169" s="1"/>
      <c r="AH169" s="1"/>
      <c r="AI169" s="1"/>
    </row>
    <row r="170" spans="1:35" s="3" customFormat="1">
      <c r="A170" s="180">
        <v>1502</v>
      </c>
      <c r="B170" s="53" t="s">
        <v>288</v>
      </c>
      <c r="C170" s="53"/>
      <c r="D170" s="7"/>
      <c r="E170" s="4"/>
      <c r="F170" s="173">
        <v>1</v>
      </c>
      <c r="G170" s="9"/>
      <c r="H170" s="8">
        <f t="shared" si="202"/>
        <v>1</v>
      </c>
      <c r="I170" s="4">
        <v>1</v>
      </c>
      <c r="J170" s="9" t="s">
        <v>513</v>
      </c>
      <c r="K170" s="14"/>
      <c r="L170" s="19">
        <f t="shared" si="203"/>
        <v>0</v>
      </c>
      <c r="M170" s="32"/>
      <c r="N170" s="345"/>
      <c r="O170" s="359">
        <f t="shared" si="204"/>
        <v>0</v>
      </c>
      <c r="P170" s="19">
        <f t="shared" si="205"/>
        <v>0</v>
      </c>
      <c r="Q170" s="42"/>
      <c r="R170" s="42"/>
      <c r="S170" s="42"/>
      <c r="T170" s="42"/>
      <c r="U170" s="19">
        <f t="shared" si="206"/>
        <v>0</v>
      </c>
      <c r="V170" s="42">
        <f t="shared" si="207"/>
        <v>0</v>
      </c>
      <c r="X170" s="1"/>
      <c r="Y170" s="1"/>
      <c r="Z170" s="1"/>
      <c r="AA170" s="1"/>
      <c r="AB170" s="1"/>
      <c r="AC170" s="1"/>
      <c r="AD170" s="1"/>
      <c r="AE170" s="1"/>
      <c r="AF170" s="1"/>
      <c r="AG170" s="1"/>
      <c r="AH170" s="1"/>
      <c r="AI170" s="1"/>
    </row>
    <row r="171" spans="1:35" s="3" customFormat="1">
      <c r="A171" s="180">
        <v>1503</v>
      </c>
      <c r="B171" s="53" t="s">
        <v>289</v>
      </c>
      <c r="C171" s="53"/>
      <c r="D171" s="7"/>
      <c r="E171" s="4"/>
      <c r="F171" s="173">
        <v>1</v>
      </c>
      <c r="G171" s="9"/>
      <c r="H171" s="8">
        <f t="shared" si="202"/>
        <v>1</v>
      </c>
      <c r="I171" s="4">
        <v>1</v>
      </c>
      <c r="J171" s="9" t="s">
        <v>513</v>
      </c>
      <c r="K171" s="14"/>
      <c r="L171" s="19">
        <f t="shared" si="203"/>
        <v>0</v>
      </c>
      <c r="M171" s="32"/>
      <c r="N171" s="345"/>
      <c r="O171" s="359">
        <f t="shared" si="204"/>
        <v>0</v>
      </c>
      <c r="P171" s="19">
        <f t="shared" si="205"/>
        <v>0</v>
      </c>
      <c r="Q171" s="42"/>
      <c r="R171" s="42"/>
      <c r="S171" s="42"/>
      <c r="T171" s="42"/>
      <c r="U171" s="19">
        <f t="shared" si="206"/>
        <v>0</v>
      </c>
      <c r="V171" s="42">
        <f t="shared" si="207"/>
        <v>0</v>
      </c>
      <c r="X171" s="1"/>
      <c r="Y171" s="1"/>
      <c r="Z171" s="1"/>
      <c r="AA171" s="1"/>
      <c r="AB171" s="1"/>
      <c r="AC171" s="1"/>
      <c r="AD171" s="1"/>
      <c r="AE171" s="1"/>
      <c r="AF171" s="1"/>
      <c r="AG171" s="1"/>
      <c r="AH171" s="1"/>
      <c r="AI171" s="1"/>
    </row>
    <row r="172" spans="1:35" s="3" customFormat="1">
      <c r="A172" s="180">
        <v>1505</v>
      </c>
      <c r="B172" s="53" t="s">
        <v>290</v>
      </c>
      <c r="C172" s="53"/>
      <c r="D172" s="7"/>
      <c r="E172" s="4"/>
      <c r="F172" s="173">
        <v>1</v>
      </c>
      <c r="G172" s="9"/>
      <c r="H172" s="8">
        <f t="shared" si="202"/>
        <v>1</v>
      </c>
      <c r="I172" s="4">
        <v>1</v>
      </c>
      <c r="J172" s="9" t="s">
        <v>513</v>
      </c>
      <c r="K172" s="14"/>
      <c r="L172" s="19">
        <f t="shared" si="203"/>
        <v>0</v>
      </c>
      <c r="M172" s="32"/>
      <c r="N172" s="345"/>
      <c r="O172" s="359">
        <f t="shared" si="204"/>
        <v>0</v>
      </c>
      <c r="P172" s="19">
        <f t="shared" si="205"/>
        <v>0</v>
      </c>
      <c r="Q172" s="42"/>
      <c r="R172" s="42"/>
      <c r="S172" s="42"/>
      <c r="T172" s="42"/>
      <c r="U172" s="19">
        <f t="shared" si="206"/>
        <v>0</v>
      </c>
      <c r="V172" s="42">
        <f t="shared" si="207"/>
        <v>0</v>
      </c>
      <c r="X172" s="1"/>
      <c r="Y172" s="1"/>
      <c r="Z172" s="1"/>
      <c r="AA172" s="1"/>
      <c r="AB172" s="1"/>
      <c r="AC172" s="1"/>
      <c r="AD172" s="1"/>
      <c r="AE172" s="1"/>
      <c r="AF172" s="1"/>
      <c r="AG172" s="1"/>
      <c r="AH172" s="1"/>
      <c r="AI172" s="1"/>
    </row>
    <row r="173" spans="1:35" s="3" customFormat="1">
      <c r="A173" s="180">
        <v>1540</v>
      </c>
      <c r="B173" s="53" t="s">
        <v>294</v>
      </c>
      <c r="C173" s="53"/>
      <c r="D173" s="7"/>
      <c r="E173" s="4"/>
      <c r="F173" s="173">
        <v>1</v>
      </c>
      <c r="G173" s="9"/>
      <c r="H173" s="8">
        <f t="shared" si="202"/>
        <v>1</v>
      </c>
      <c r="I173" s="4">
        <v>1</v>
      </c>
      <c r="J173" s="9" t="s">
        <v>216</v>
      </c>
      <c r="K173" s="14"/>
      <c r="L173" s="19">
        <f t="shared" si="203"/>
        <v>0</v>
      </c>
      <c r="M173" s="32"/>
      <c r="N173" s="345"/>
      <c r="O173" s="359">
        <f t="shared" si="204"/>
        <v>0</v>
      </c>
      <c r="P173" s="19">
        <f t="shared" si="205"/>
        <v>0</v>
      </c>
      <c r="Q173" s="42"/>
      <c r="R173" s="42"/>
      <c r="S173" s="42"/>
      <c r="T173" s="42"/>
      <c r="U173" s="19">
        <f t="shared" si="206"/>
        <v>0</v>
      </c>
      <c r="V173" s="42">
        <f t="shared" si="207"/>
        <v>0</v>
      </c>
      <c r="X173" s="1"/>
      <c r="Y173" s="1"/>
      <c r="Z173" s="1"/>
      <c r="AA173" s="1"/>
      <c r="AB173" s="1"/>
      <c r="AC173" s="1"/>
      <c r="AD173" s="1"/>
      <c r="AE173" s="1"/>
      <c r="AF173" s="1"/>
      <c r="AG173" s="1"/>
      <c r="AH173" s="1"/>
      <c r="AI173" s="1"/>
    </row>
    <row r="174" spans="1:35" s="3" customFormat="1">
      <c r="A174" s="48">
        <v>1541</v>
      </c>
      <c r="B174" s="53" t="s">
        <v>43</v>
      </c>
      <c r="C174" s="53"/>
      <c r="D174" s="7"/>
      <c r="E174" s="4"/>
      <c r="F174" s="173">
        <v>1</v>
      </c>
      <c r="G174" s="9"/>
      <c r="H174" s="8">
        <f t="shared" si="202"/>
        <v>1</v>
      </c>
      <c r="I174" s="4">
        <v>1</v>
      </c>
      <c r="J174" s="9" t="s">
        <v>216</v>
      </c>
      <c r="K174" s="14"/>
      <c r="L174" s="19">
        <f t="shared" si="203"/>
        <v>0</v>
      </c>
      <c r="M174" s="32"/>
      <c r="N174" s="345"/>
      <c r="O174" s="359">
        <f t="shared" si="204"/>
        <v>0</v>
      </c>
      <c r="P174" s="19">
        <f t="shared" si="205"/>
        <v>0</v>
      </c>
      <c r="Q174" s="42"/>
      <c r="R174" s="42"/>
      <c r="S174" s="42"/>
      <c r="T174" s="42"/>
      <c r="U174" s="19">
        <f t="shared" si="206"/>
        <v>0</v>
      </c>
      <c r="V174" s="42">
        <f t="shared" si="207"/>
        <v>0</v>
      </c>
      <c r="X174" s="1"/>
      <c r="Y174" s="1"/>
      <c r="Z174" s="1"/>
      <c r="AA174" s="1"/>
      <c r="AB174" s="1"/>
      <c r="AC174" s="1"/>
      <c r="AD174" s="1"/>
      <c r="AE174" s="1"/>
      <c r="AF174" s="1"/>
      <c r="AG174" s="1"/>
      <c r="AH174" s="1"/>
      <c r="AI174" s="1"/>
    </row>
    <row r="175" spans="1:35" s="3" customFormat="1">
      <c r="A175" s="48">
        <v>1542</v>
      </c>
      <c r="B175" s="53" t="s">
        <v>44</v>
      </c>
      <c r="C175" s="53"/>
      <c r="D175" s="7"/>
      <c r="E175" s="4"/>
      <c r="F175" s="173">
        <v>1</v>
      </c>
      <c r="G175" s="9"/>
      <c r="H175" s="8">
        <f t="shared" si="202"/>
        <v>1</v>
      </c>
      <c r="I175" s="4">
        <v>1</v>
      </c>
      <c r="J175" s="9" t="s">
        <v>513</v>
      </c>
      <c r="K175" s="14"/>
      <c r="L175" s="19">
        <f t="shared" si="203"/>
        <v>0</v>
      </c>
      <c r="M175" s="32"/>
      <c r="N175" s="345"/>
      <c r="O175" s="359">
        <f t="shared" si="204"/>
        <v>0</v>
      </c>
      <c r="P175" s="19">
        <f t="shared" si="205"/>
        <v>0</v>
      </c>
      <c r="Q175" s="42"/>
      <c r="R175" s="42"/>
      <c r="S175" s="42"/>
      <c r="T175" s="42"/>
      <c r="U175" s="19">
        <f t="shared" si="206"/>
        <v>0</v>
      </c>
      <c r="V175" s="42">
        <f t="shared" si="207"/>
        <v>0</v>
      </c>
      <c r="X175" s="1"/>
      <c r="Y175" s="1"/>
      <c r="Z175" s="1"/>
      <c r="AA175" s="1"/>
      <c r="AB175" s="1"/>
      <c r="AC175" s="1"/>
      <c r="AD175" s="1"/>
      <c r="AE175" s="1"/>
      <c r="AF175" s="1"/>
      <c r="AG175" s="1"/>
      <c r="AH175" s="1"/>
      <c r="AI175" s="1"/>
    </row>
    <row r="176" spans="1:35" s="3" customFormat="1">
      <c r="A176" s="48"/>
      <c r="B176" s="55" t="s">
        <v>253</v>
      </c>
      <c r="C176" s="55"/>
      <c r="D176" s="7"/>
      <c r="E176" s="4"/>
      <c r="F176" s="173"/>
      <c r="G176" s="9"/>
      <c r="H176" s="8"/>
      <c r="I176" s="4"/>
      <c r="J176" s="4"/>
      <c r="K176" s="14"/>
      <c r="L176" s="21">
        <f t="shared" ref="L176:V176" si="208">SUM(L169:L175)</f>
        <v>0</v>
      </c>
      <c r="M176" s="28">
        <f t="shared" si="208"/>
        <v>0</v>
      </c>
      <c r="N176" s="346">
        <f t="shared" ref="N176" si="209">SUM(N169:N175)</f>
        <v>0</v>
      </c>
      <c r="O176" s="355">
        <f t="shared" ref="O176" si="210">SUM(O169:O175)</f>
        <v>0</v>
      </c>
      <c r="P176" s="21">
        <f t="shared" si="208"/>
        <v>0</v>
      </c>
      <c r="Q176" s="43">
        <f t="shared" si="208"/>
        <v>0</v>
      </c>
      <c r="R176" s="43">
        <f t="shared" si="208"/>
        <v>0</v>
      </c>
      <c r="S176" s="43">
        <f t="shared" si="208"/>
        <v>0</v>
      </c>
      <c r="T176" s="43">
        <f t="shared" si="208"/>
        <v>0</v>
      </c>
      <c r="U176" s="21">
        <f t="shared" si="208"/>
        <v>0</v>
      </c>
      <c r="V176" s="43">
        <f t="shared" si="208"/>
        <v>0</v>
      </c>
      <c r="X176" s="1"/>
      <c r="Y176" s="1"/>
      <c r="Z176" s="1"/>
      <c r="AA176" s="1"/>
      <c r="AB176" s="1"/>
      <c r="AC176" s="1"/>
      <c r="AD176" s="1"/>
      <c r="AE176" s="1"/>
      <c r="AF176" s="1"/>
      <c r="AG176" s="1"/>
      <c r="AH176" s="1"/>
      <c r="AI176" s="1"/>
    </row>
    <row r="177" spans="1:35" s="3" customFormat="1">
      <c r="A177" s="48"/>
      <c r="B177" s="53"/>
      <c r="C177" s="53"/>
      <c r="D177" s="7"/>
      <c r="E177" s="4"/>
      <c r="F177" s="173"/>
      <c r="G177" s="9"/>
      <c r="H177" s="8"/>
      <c r="I177" s="4"/>
      <c r="J177" s="4"/>
      <c r="K177" s="14"/>
      <c r="L177" s="19"/>
      <c r="M177" s="32"/>
      <c r="N177" s="345"/>
      <c r="O177" s="359"/>
      <c r="P177" s="19"/>
      <c r="Q177" s="42"/>
      <c r="R177" s="42"/>
      <c r="S177" s="42"/>
      <c r="T177" s="42"/>
      <c r="U177" s="19"/>
      <c r="V177" s="42"/>
      <c r="X177" s="1"/>
      <c r="Y177" s="1"/>
      <c r="Z177" s="1"/>
      <c r="AA177" s="1"/>
      <c r="AB177" s="1"/>
      <c r="AC177" s="1"/>
      <c r="AD177" s="1"/>
      <c r="AE177" s="1"/>
      <c r="AF177" s="1"/>
      <c r="AG177" s="1"/>
      <c r="AH177" s="1"/>
      <c r="AI177" s="1"/>
    </row>
    <row r="178" spans="1:35" s="3" customFormat="1">
      <c r="A178" s="181">
        <v>2000</v>
      </c>
      <c r="B178" s="38" t="s">
        <v>221</v>
      </c>
      <c r="C178" s="38"/>
      <c r="D178" s="7"/>
      <c r="E178" s="4"/>
      <c r="F178" s="173"/>
      <c r="G178" s="9"/>
      <c r="H178" s="8"/>
      <c r="I178" s="4"/>
      <c r="J178" s="9"/>
      <c r="K178" s="14"/>
      <c r="L178" s="19"/>
      <c r="M178" s="32"/>
      <c r="N178" s="345"/>
      <c r="O178" s="359"/>
      <c r="P178" s="19"/>
      <c r="Q178" s="42"/>
      <c r="R178" s="42"/>
      <c r="S178" s="42"/>
      <c r="T178" s="42"/>
      <c r="U178" s="19"/>
      <c r="V178" s="42"/>
      <c r="X178" s="1"/>
      <c r="Y178" s="1"/>
      <c r="Z178" s="1"/>
      <c r="AA178" s="1"/>
      <c r="AB178" s="1"/>
      <c r="AC178" s="1"/>
      <c r="AD178" s="1"/>
      <c r="AE178" s="1"/>
      <c r="AF178" s="1"/>
      <c r="AG178" s="1"/>
      <c r="AH178" s="1"/>
      <c r="AI178" s="1"/>
    </row>
    <row r="179" spans="1:35" s="3" customFormat="1">
      <c r="A179" s="48">
        <v>2001</v>
      </c>
      <c r="B179" s="53" t="s">
        <v>31</v>
      </c>
      <c r="C179" s="53"/>
      <c r="D179" s="7"/>
      <c r="E179" s="4">
        <f t="shared" ref="E179:E184" si="211">pm</f>
        <v>0</v>
      </c>
      <c r="F179" s="173">
        <f>sm</f>
        <v>0</v>
      </c>
      <c r="G179" s="9">
        <f>wm</f>
        <v>0</v>
      </c>
      <c r="H179" s="8">
        <f t="shared" ref="H179:H204" si="212">SUM(E179:G179)</f>
        <v>0</v>
      </c>
      <c r="I179" s="4">
        <v>1</v>
      </c>
      <c r="J179" s="9" t="s">
        <v>261</v>
      </c>
      <c r="K179" s="14"/>
      <c r="L179" s="19">
        <f t="shared" ref="L179:L204" si="213">H179*I179*K179</f>
        <v>0</v>
      </c>
      <c r="M179" s="32"/>
      <c r="N179" s="345"/>
      <c r="O179" s="359">
        <f t="shared" ref="O179:O204" si="214">L:L+N:N</f>
        <v>0</v>
      </c>
      <c r="P179" s="19">
        <f t="shared" ref="P179:P204" si="215">MAX(L179-SUM(Q179:T179),0)</f>
        <v>0</v>
      </c>
      <c r="Q179" s="42"/>
      <c r="R179" s="42"/>
      <c r="S179" s="42"/>
      <c r="T179" s="42"/>
      <c r="U179" s="19">
        <f t="shared" ref="U179:U204" si="216">L179-SUM(P179:T179)</f>
        <v>0</v>
      </c>
      <c r="V179" s="42">
        <f t="shared" ref="V179:V202" si="217">P179</f>
        <v>0</v>
      </c>
      <c r="X179" s="1"/>
      <c r="Y179" s="1"/>
      <c r="Z179" s="1"/>
      <c r="AA179" s="1"/>
      <c r="AB179" s="1"/>
      <c r="AC179" s="1"/>
      <c r="AD179" s="1"/>
      <c r="AE179" s="1"/>
      <c r="AF179" s="1"/>
      <c r="AG179" s="1"/>
      <c r="AH179" s="1"/>
      <c r="AI179" s="1"/>
    </row>
    <row r="180" spans="1:35" s="3" customFormat="1">
      <c r="A180" s="48">
        <v>2002</v>
      </c>
      <c r="B180" s="53" t="s">
        <v>30</v>
      </c>
      <c r="C180" s="53"/>
      <c r="D180" s="7"/>
      <c r="E180" s="4">
        <f t="shared" si="211"/>
        <v>0</v>
      </c>
      <c r="F180" s="173">
        <f>sm</f>
        <v>0</v>
      </c>
      <c r="G180" s="9">
        <f>wm</f>
        <v>0</v>
      </c>
      <c r="H180" s="8">
        <f t="shared" si="212"/>
        <v>0</v>
      </c>
      <c r="I180" s="4">
        <v>1</v>
      </c>
      <c r="J180" s="9" t="s">
        <v>261</v>
      </c>
      <c r="K180" s="14"/>
      <c r="L180" s="19">
        <f t="shared" si="213"/>
        <v>0</v>
      </c>
      <c r="M180" s="32"/>
      <c r="N180" s="345"/>
      <c r="O180" s="359">
        <f t="shared" si="214"/>
        <v>0</v>
      </c>
      <c r="P180" s="19">
        <f t="shared" si="215"/>
        <v>0</v>
      </c>
      <c r="Q180" s="42"/>
      <c r="R180" s="42"/>
      <c r="S180" s="42"/>
      <c r="T180" s="42"/>
      <c r="U180" s="19">
        <f t="shared" si="216"/>
        <v>0</v>
      </c>
      <c r="V180" s="42">
        <f t="shared" si="217"/>
        <v>0</v>
      </c>
      <c r="X180" s="1"/>
      <c r="Y180" s="1"/>
      <c r="Z180" s="1"/>
      <c r="AA180" s="1"/>
      <c r="AB180" s="1"/>
      <c r="AC180" s="1"/>
      <c r="AD180" s="1"/>
      <c r="AE180" s="1"/>
      <c r="AF180" s="1"/>
      <c r="AG180" s="1"/>
      <c r="AH180" s="1"/>
      <c r="AI180" s="1"/>
    </row>
    <row r="181" spans="1:35" s="3" customFormat="1">
      <c r="A181" s="48">
        <v>2004</v>
      </c>
      <c r="B181" s="53" t="s">
        <v>32</v>
      </c>
      <c r="C181" s="53"/>
      <c r="D181" s="7"/>
      <c r="E181" s="4">
        <f t="shared" si="211"/>
        <v>0</v>
      </c>
      <c r="F181" s="173">
        <f>sm</f>
        <v>0</v>
      </c>
      <c r="G181" s="9">
        <f>wm</f>
        <v>0</v>
      </c>
      <c r="H181" s="8">
        <f t="shared" si="212"/>
        <v>0</v>
      </c>
      <c r="I181" s="4">
        <v>1</v>
      </c>
      <c r="J181" s="9" t="s">
        <v>261</v>
      </c>
      <c r="K181" s="14"/>
      <c r="L181" s="19">
        <f t="shared" si="213"/>
        <v>0</v>
      </c>
      <c r="M181" s="32"/>
      <c r="N181" s="345"/>
      <c r="O181" s="359">
        <f t="shared" si="214"/>
        <v>0</v>
      </c>
      <c r="P181" s="19">
        <f t="shared" si="215"/>
        <v>0</v>
      </c>
      <c r="Q181" s="42"/>
      <c r="R181" s="42"/>
      <c r="S181" s="42"/>
      <c r="T181" s="42"/>
      <c r="U181" s="19">
        <f t="shared" si="216"/>
        <v>0</v>
      </c>
      <c r="V181" s="42">
        <f t="shared" si="217"/>
        <v>0</v>
      </c>
      <c r="X181" s="1"/>
      <c r="Y181" s="1"/>
      <c r="Z181" s="1"/>
      <c r="AA181" s="1"/>
      <c r="AB181" s="1"/>
      <c r="AC181" s="1"/>
      <c r="AD181" s="1"/>
      <c r="AE181" s="1"/>
      <c r="AF181" s="1"/>
      <c r="AG181" s="1"/>
      <c r="AH181" s="1"/>
      <c r="AI181" s="1"/>
    </row>
    <row r="182" spans="1:35" s="3" customFormat="1">
      <c r="A182" s="180">
        <v>2005</v>
      </c>
      <c r="B182" s="53" t="s">
        <v>296</v>
      </c>
      <c r="C182" s="53"/>
      <c r="D182" s="7"/>
      <c r="E182" s="4">
        <f t="shared" si="211"/>
        <v>0</v>
      </c>
      <c r="F182" s="173">
        <f>shoot</f>
        <v>0</v>
      </c>
      <c r="G182" s="9"/>
      <c r="H182" s="8">
        <f t="shared" si="212"/>
        <v>0</v>
      </c>
      <c r="I182" s="4">
        <v>1</v>
      </c>
      <c r="J182" s="9" t="s">
        <v>260</v>
      </c>
      <c r="K182" s="14"/>
      <c r="L182" s="19">
        <f t="shared" si="213"/>
        <v>0</v>
      </c>
      <c r="M182" s="32"/>
      <c r="N182" s="345"/>
      <c r="O182" s="359">
        <f t="shared" si="214"/>
        <v>0</v>
      </c>
      <c r="P182" s="19">
        <f t="shared" si="215"/>
        <v>0</v>
      </c>
      <c r="Q182" s="42"/>
      <c r="R182" s="42"/>
      <c r="S182" s="42"/>
      <c r="T182" s="42"/>
      <c r="U182" s="19">
        <f t="shared" si="216"/>
        <v>0</v>
      </c>
      <c r="V182" s="42">
        <f t="shared" si="217"/>
        <v>0</v>
      </c>
      <c r="X182" s="1"/>
      <c r="Y182" s="1"/>
      <c r="Z182" s="1"/>
      <c r="AA182" s="1"/>
      <c r="AB182" s="1"/>
      <c r="AC182" s="1"/>
      <c r="AD182" s="1"/>
      <c r="AE182" s="1"/>
      <c r="AF182" s="1"/>
      <c r="AG182" s="1"/>
      <c r="AH182" s="1"/>
      <c r="AI182" s="1"/>
    </row>
    <row r="183" spans="1:35" s="3" customFormat="1">
      <c r="A183" s="180">
        <v>2006</v>
      </c>
      <c r="B183" s="53" t="s">
        <v>297</v>
      </c>
      <c r="C183" s="53"/>
      <c r="D183" s="7"/>
      <c r="E183" s="4">
        <f t="shared" si="211"/>
        <v>0</v>
      </c>
      <c r="F183" s="173">
        <f>shoot</f>
        <v>0</v>
      </c>
      <c r="G183" s="9"/>
      <c r="H183" s="8">
        <f t="shared" si="212"/>
        <v>0</v>
      </c>
      <c r="I183" s="4">
        <v>1</v>
      </c>
      <c r="J183" s="9" t="s">
        <v>260</v>
      </c>
      <c r="K183" s="14"/>
      <c r="L183" s="19">
        <f t="shared" si="213"/>
        <v>0</v>
      </c>
      <c r="M183" s="32"/>
      <c r="N183" s="345"/>
      <c r="O183" s="359">
        <f t="shared" si="214"/>
        <v>0</v>
      </c>
      <c r="P183" s="19">
        <f t="shared" si="215"/>
        <v>0</v>
      </c>
      <c r="Q183" s="42"/>
      <c r="R183" s="42"/>
      <c r="S183" s="42"/>
      <c r="T183" s="42"/>
      <c r="U183" s="19">
        <f t="shared" si="216"/>
        <v>0</v>
      </c>
      <c r="V183" s="42">
        <f t="shared" si="217"/>
        <v>0</v>
      </c>
      <c r="X183" s="1"/>
      <c r="Y183" s="1"/>
      <c r="Z183" s="1"/>
      <c r="AA183" s="1"/>
      <c r="AB183" s="1"/>
      <c r="AC183" s="1"/>
      <c r="AD183" s="1"/>
      <c r="AE183" s="1"/>
      <c r="AF183" s="1"/>
      <c r="AG183" s="1"/>
      <c r="AH183" s="1"/>
      <c r="AI183" s="1"/>
    </row>
    <row r="184" spans="1:35" s="3" customFormat="1">
      <c r="A184" s="48">
        <v>2008</v>
      </c>
      <c r="B184" s="53" t="s">
        <v>33</v>
      </c>
      <c r="C184" s="53"/>
      <c r="D184" s="7"/>
      <c r="E184" s="4">
        <f t="shared" si="211"/>
        <v>0</v>
      </c>
      <c r="F184" s="173">
        <f>sm</f>
        <v>0</v>
      </c>
      <c r="G184" s="9">
        <f>wm</f>
        <v>0</v>
      </c>
      <c r="H184" s="8">
        <f t="shared" si="212"/>
        <v>0</v>
      </c>
      <c r="I184" s="4">
        <v>1</v>
      </c>
      <c r="J184" s="9" t="s">
        <v>261</v>
      </c>
      <c r="K184" s="14"/>
      <c r="L184" s="19">
        <f t="shared" si="213"/>
        <v>0</v>
      </c>
      <c r="M184" s="32"/>
      <c r="N184" s="345"/>
      <c r="O184" s="359">
        <f t="shared" si="214"/>
        <v>0</v>
      </c>
      <c r="P184" s="19">
        <f t="shared" si="215"/>
        <v>0</v>
      </c>
      <c r="Q184" s="42"/>
      <c r="R184" s="42"/>
      <c r="S184" s="42"/>
      <c r="T184" s="42"/>
      <c r="U184" s="19">
        <f t="shared" si="216"/>
        <v>0</v>
      </c>
      <c r="V184" s="42">
        <f t="shared" si="217"/>
        <v>0</v>
      </c>
      <c r="X184" s="1"/>
      <c r="Y184" s="1"/>
      <c r="Z184" s="1"/>
      <c r="AA184" s="1"/>
      <c r="AB184" s="1"/>
      <c r="AC184" s="1"/>
      <c r="AD184" s="1"/>
      <c r="AE184" s="1"/>
      <c r="AF184" s="1"/>
      <c r="AG184" s="1"/>
      <c r="AH184" s="1"/>
      <c r="AI184" s="1"/>
    </row>
    <row r="185" spans="1:35" s="3" customFormat="1">
      <c r="A185" s="48">
        <v>2009</v>
      </c>
      <c r="B185" s="53" t="s">
        <v>304</v>
      </c>
      <c r="C185" s="53"/>
      <c r="D185" s="7"/>
      <c r="E185" s="194">
        <f>shoot/4</f>
        <v>0</v>
      </c>
      <c r="F185" s="173">
        <f>shoot</f>
        <v>0</v>
      </c>
      <c r="G185" s="9"/>
      <c r="H185" s="8">
        <f t="shared" si="212"/>
        <v>0</v>
      </c>
      <c r="I185" s="4">
        <v>1</v>
      </c>
      <c r="J185" s="9" t="s">
        <v>260</v>
      </c>
      <c r="K185" s="14"/>
      <c r="L185" s="19">
        <f t="shared" si="213"/>
        <v>0</v>
      </c>
      <c r="M185" s="32"/>
      <c r="N185" s="345"/>
      <c r="O185" s="359">
        <f t="shared" si="214"/>
        <v>0</v>
      </c>
      <c r="P185" s="19">
        <f t="shared" si="215"/>
        <v>0</v>
      </c>
      <c r="Q185" s="42"/>
      <c r="R185" s="42"/>
      <c r="S185" s="42"/>
      <c r="T185" s="42"/>
      <c r="U185" s="19">
        <f t="shared" si="216"/>
        <v>0</v>
      </c>
      <c r="V185" s="42">
        <f t="shared" si="217"/>
        <v>0</v>
      </c>
      <c r="X185" s="1"/>
      <c r="Y185" s="1"/>
      <c r="Z185" s="1"/>
      <c r="AA185" s="1"/>
      <c r="AB185" s="1"/>
      <c r="AC185" s="1"/>
      <c r="AD185" s="1"/>
      <c r="AE185" s="1"/>
      <c r="AF185" s="1"/>
      <c r="AG185" s="1"/>
      <c r="AH185" s="1"/>
      <c r="AI185" s="1"/>
    </row>
    <row r="186" spans="1:35" s="3" customFormat="1">
      <c r="A186" s="48">
        <v>2010</v>
      </c>
      <c r="B186" s="53" t="s">
        <v>667</v>
      </c>
      <c r="C186" s="53"/>
      <c r="D186" s="7"/>
      <c r="E186" s="4"/>
      <c r="F186" s="173">
        <v>1</v>
      </c>
      <c r="G186" s="9"/>
      <c r="H186" s="8">
        <f t="shared" si="212"/>
        <v>1</v>
      </c>
      <c r="I186" s="4">
        <v>1</v>
      </c>
      <c r="J186" s="9" t="s">
        <v>260</v>
      </c>
      <c r="K186" s="14"/>
      <c r="L186" s="19">
        <f t="shared" si="213"/>
        <v>0</v>
      </c>
      <c r="M186" s="32"/>
      <c r="N186" s="345"/>
      <c r="O186" s="359">
        <f t="shared" si="214"/>
        <v>0</v>
      </c>
      <c r="P186" s="19">
        <f t="shared" si="215"/>
        <v>0</v>
      </c>
      <c r="Q186" s="42"/>
      <c r="R186" s="42"/>
      <c r="S186" s="42"/>
      <c r="T186" s="42"/>
      <c r="U186" s="19">
        <f t="shared" si="216"/>
        <v>0</v>
      </c>
      <c r="V186" s="42">
        <f t="shared" si="217"/>
        <v>0</v>
      </c>
      <c r="X186" s="1"/>
      <c r="Y186" s="1"/>
      <c r="Z186" s="1"/>
      <c r="AA186" s="1"/>
      <c r="AB186" s="1"/>
      <c r="AC186" s="1"/>
      <c r="AD186" s="1"/>
      <c r="AE186" s="1"/>
      <c r="AF186" s="1"/>
      <c r="AG186" s="1"/>
      <c r="AH186" s="1"/>
      <c r="AI186" s="1"/>
    </row>
    <row r="187" spans="1:35" s="3" customFormat="1">
      <c r="A187" s="48">
        <v>2011</v>
      </c>
      <c r="B187" s="53" t="s">
        <v>589</v>
      </c>
      <c r="C187" s="53"/>
      <c r="D187" s="7"/>
      <c r="E187" s="4">
        <f>shoot</f>
        <v>0</v>
      </c>
      <c r="F187" s="173">
        <f>shoot</f>
        <v>0</v>
      </c>
      <c r="G187" s="9"/>
      <c r="H187" s="8">
        <f t="shared" si="212"/>
        <v>0</v>
      </c>
      <c r="I187" s="4">
        <v>1</v>
      </c>
      <c r="J187" s="9" t="s">
        <v>260</v>
      </c>
      <c r="K187" s="14"/>
      <c r="L187" s="19">
        <f t="shared" si="213"/>
        <v>0</v>
      </c>
      <c r="M187" s="32"/>
      <c r="N187" s="345"/>
      <c r="O187" s="359">
        <f t="shared" si="214"/>
        <v>0</v>
      </c>
      <c r="P187" s="19">
        <f t="shared" si="215"/>
        <v>0</v>
      </c>
      <c r="Q187" s="42"/>
      <c r="R187" s="42"/>
      <c r="S187" s="42"/>
      <c r="T187" s="42"/>
      <c r="U187" s="19">
        <f t="shared" si="216"/>
        <v>0</v>
      </c>
      <c r="V187" s="42">
        <f t="shared" si="217"/>
        <v>0</v>
      </c>
      <c r="X187" s="1"/>
      <c r="Y187" s="1"/>
      <c r="Z187" s="1"/>
      <c r="AA187" s="1"/>
      <c r="AB187" s="1"/>
      <c r="AC187" s="1"/>
      <c r="AD187" s="1"/>
      <c r="AE187" s="1"/>
      <c r="AF187" s="1"/>
      <c r="AG187" s="1"/>
      <c r="AH187" s="1"/>
      <c r="AI187" s="1"/>
    </row>
    <row r="188" spans="1:35" s="3" customFormat="1">
      <c r="A188" s="48">
        <v>2012</v>
      </c>
      <c r="B188" s="53" t="s">
        <v>590</v>
      </c>
      <c r="C188" s="53"/>
      <c r="D188" s="7"/>
      <c r="E188" s="4"/>
      <c r="F188" s="173">
        <f>shoot</f>
        <v>0</v>
      </c>
      <c r="G188" s="9"/>
      <c r="H188" s="8">
        <f t="shared" si="212"/>
        <v>0</v>
      </c>
      <c r="I188" s="4">
        <v>1</v>
      </c>
      <c r="J188" s="9" t="s">
        <v>260</v>
      </c>
      <c r="K188" s="14"/>
      <c r="L188" s="19">
        <f t="shared" si="213"/>
        <v>0</v>
      </c>
      <c r="M188" s="32"/>
      <c r="N188" s="345"/>
      <c r="O188" s="359">
        <f t="shared" si="214"/>
        <v>0</v>
      </c>
      <c r="P188" s="19">
        <f t="shared" si="215"/>
        <v>0</v>
      </c>
      <c r="Q188" s="42"/>
      <c r="R188" s="42"/>
      <c r="S188" s="42"/>
      <c r="T188" s="42"/>
      <c r="U188" s="19">
        <f t="shared" si="216"/>
        <v>0</v>
      </c>
      <c r="V188" s="42">
        <f t="shared" si="217"/>
        <v>0</v>
      </c>
      <c r="X188" s="1"/>
      <c r="Y188" s="1"/>
      <c r="Z188" s="1"/>
      <c r="AA188" s="1"/>
      <c r="AB188" s="1"/>
      <c r="AC188" s="1"/>
      <c r="AD188" s="1"/>
      <c r="AE188" s="1"/>
      <c r="AF188" s="1"/>
      <c r="AG188" s="1"/>
      <c r="AH188" s="1"/>
      <c r="AI188" s="1"/>
    </row>
    <row r="189" spans="1:35" s="3" customFormat="1">
      <c r="A189" s="48">
        <v>2013</v>
      </c>
      <c r="B189" s="53" t="s">
        <v>591</v>
      </c>
      <c r="C189" s="53"/>
      <c r="D189" s="7"/>
      <c r="E189" s="4"/>
      <c r="F189" s="173">
        <f>shoot</f>
        <v>0</v>
      </c>
      <c r="G189" s="9"/>
      <c r="H189" s="8">
        <f t="shared" si="212"/>
        <v>0</v>
      </c>
      <c r="I189" s="4">
        <v>1</v>
      </c>
      <c r="J189" s="9" t="s">
        <v>260</v>
      </c>
      <c r="K189" s="14"/>
      <c r="L189" s="19">
        <f t="shared" si="213"/>
        <v>0</v>
      </c>
      <c r="M189" s="32"/>
      <c r="N189" s="345"/>
      <c r="O189" s="359">
        <f t="shared" si="214"/>
        <v>0</v>
      </c>
      <c r="P189" s="19">
        <f t="shared" si="215"/>
        <v>0</v>
      </c>
      <c r="Q189" s="42"/>
      <c r="R189" s="42"/>
      <c r="S189" s="42"/>
      <c r="T189" s="42"/>
      <c r="U189" s="19">
        <f t="shared" si="216"/>
        <v>0</v>
      </c>
      <c r="V189" s="42">
        <f t="shared" si="217"/>
        <v>0</v>
      </c>
      <c r="X189" s="1"/>
      <c r="Y189" s="1"/>
      <c r="Z189" s="1"/>
      <c r="AA189" s="1"/>
      <c r="AB189" s="1"/>
      <c r="AC189" s="1"/>
      <c r="AD189" s="1"/>
      <c r="AE189" s="1"/>
      <c r="AF189" s="1"/>
      <c r="AG189" s="1"/>
      <c r="AH189" s="1"/>
      <c r="AI189" s="1"/>
    </row>
    <row r="190" spans="1:35" s="3" customFormat="1">
      <c r="A190" s="48">
        <v>2014</v>
      </c>
      <c r="B190" s="53" t="s">
        <v>34</v>
      </c>
      <c r="C190" s="53"/>
      <c r="D190" s="7"/>
      <c r="E190" s="4">
        <f>shoot/2</f>
        <v>0</v>
      </c>
      <c r="F190" s="173">
        <f>shoot</f>
        <v>0</v>
      </c>
      <c r="G190" s="9"/>
      <c r="H190" s="8">
        <f t="shared" si="212"/>
        <v>0</v>
      </c>
      <c r="I190" s="4">
        <v>1</v>
      </c>
      <c r="J190" s="9" t="s">
        <v>260</v>
      </c>
      <c r="K190" s="14"/>
      <c r="L190" s="19">
        <f t="shared" si="213"/>
        <v>0</v>
      </c>
      <c r="M190" s="32"/>
      <c r="N190" s="345"/>
      <c r="O190" s="359">
        <f t="shared" si="214"/>
        <v>0</v>
      </c>
      <c r="P190" s="19">
        <f t="shared" si="215"/>
        <v>0</v>
      </c>
      <c r="Q190" s="42"/>
      <c r="R190" s="42"/>
      <c r="S190" s="42"/>
      <c r="T190" s="42"/>
      <c r="U190" s="19">
        <f t="shared" si="216"/>
        <v>0</v>
      </c>
      <c r="V190" s="42">
        <f t="shared" si="217"/>
        <v>0</v>
      </c>
      <c r="X190" s="1"/>
      <c r="Y190" s="1"/>
      <c r="Z190" s="1"/>
      <c r="AA190" s="1"/>
      <c r="AB190" s="1"/>
      <c r="AC190" s="1"/>
      <c r="AD190" s="1"/>
      <c r="AE190" s="1"/>
      <c r="AF190" s="1"/>
      <c r="AG190" s="1"/>
      <c r="AH190" s="1"/>
      <c r="AI190" s="1"/>
    </row>
    <row r="191" spans="1:35" s="3" customFormat="1">
      <c r="A191" s="180">
        <v>2015</v>
      </c>
      <c r="B191" s="53" t="s">
        <v>841</v>
      </c>
      <c r="C191" s="53"/>
      <c r="D191" s="7"/>
      <c r="E191" s="4"/>
      <c r="F191" s="173">
        <v>0</v>
      </c>
      <c r="G191" s="9"/>
      <c r="H191" s="8">
        <f t="shared" si="212"/>
        <v>0</v>
      </c>
      <c r="I191" s="4">
        <v>1</v>
      </c>
      <c r="J191" s="9" t="s">
        <v>260</v>
      </c>
      <c r="K191" s="14"/>
      <c r="L191" s="19">
        <f t="shared" si="213"/>
        <v>0</v>
      </c>
      <c r="M191" s="32"/>
      <c r="N191" s="345"/>
      <c r="O191" s="359">
        <f t="shared" si="214"/>
        <v>0</v>
      </c>
      <c r="P191" s="19">
        <f t="shared" si="215"/>
        <v>0</v>
      </c>
      <c r="Q191" s="42"/>
      <c r="R191" s="42"/>
      <c r="S191" s="42"/>
      <c r="T191" s="42"/>
      <c r="U191" s="19">
        <f t="shared" si="216"/>
        <v>0</v>
      </c>
      <c r="V191" s="42">
        <f t="shared" si="217"/>
        <v>0</v>
      </c>
      <c r="X191" s="1"/>
      <c r="Y191" s="1"/>
      <c r="Z191" s="1"/>
      <c r="AA191" s="1"/>
      <c r="AB191" s="1"/>
      <c r="AC191" s="1"/>
      <c r="AD191" s="1"/>
      <c r="AE191" s="1"/>
      <c r="AF191" s="1"/>
      <c r="AG191" s="1"/>
      <c r="AH191" s="1"/>
      <c r="AI191" s="1"/>
    </row>
    <row r="192" spans="1:35" s="3" customFormat="1">
      <c r="A192" s="214">
        <v>2016</v>
      </c>
      <c r="B192" s="186" t="s">
        <v>1097</v>
      </c>
      <c r="C192" s="53"/>
      <c r="D192" s="7"/>
      <c r="E192" s="4"/>
      <c r="F192" s="173">
        <v>0</v>
      </c>
      <c r="G192" s="9"/>
      <c r="H192" s="8">
        <f t="shared" ref="H192:H193" si="218">SUM(E192:G192)</f>
        <v>0</v>
      </c>
      <c r="I192" s="4">
        <v>1</v>
      </c>
      <c r="J192" s="9" t="s">
        <v>260</v>
      </c>
      <c r="K192" s="14"/>
      <c r="L192" s="19">
        <f t="shared" ref="L192:L193" si="219">H192*I192*K192</f>
        <v>0</v>
      </c>
      <c r="M192" s="32"/>
      <c r="N192" s="345"/>
      <c r="O192" s="359">
        <f t="shared" si="214"/>
        <v>0</v>
      </c>
      <c r="P192" s="19">
        <f t="shared" ref="P192:P193" si="220">MAX(L192-SUM(Q192:T192),0)</f>
        <v>0</v>
      </c>
      <c r="Q192" s="42"/>
      <c r="R192" s="42"/>
      <c r="S192" s="42"/>
      <c r="T192" s="42"/>
      <c r="U192" s="19">
        <f t="shared" ref="U192:U193" si="221">L192-SUM(P192:T192)</f>
        <v>0</v>
      </c>
      <c r="V192" s="42">
        <f t="shared" ref="V192:V193" si="222">P192</f>
        <v>0</v>
      </c>
      <c r="X192" s="1"/>
      <c r="Y192" s="1"/>
      <c r="Z192" s="1"/>
      <c r="AA192" s="1"/>
      <c r="AB192" s="1"/>
      <c r="AC192" s="1"/>
      <c r="AD192" s="1"/>
      <c r="AE192" s="1"/>
      <c r="AF192" s="1"/>
      <c r="AG192" s="1"/>
      <c r="AH192" s="1"/>
      <c r="AI192" s="1"/>
    </row>
    <row r="193" spans="1:35" s="3" customFormat="1">
      <c r="A193" s="214">
        <v>2017</v>
      </c>
      <c r="B193" s="186" t="s">
        <v>1098</v>
      </c>
      <c r="C193" s="53"/>
      <c r="D193" s="7"/>
      <c r="E193" s="4"/>
      <c r="F193" s="173">
        <v>0</v>
      </c>
      <c r="G193" s="9"/>
      <c r="H193" s="8">
        <f t="shared" si="218"/>
        <v>0</v>
      </c>
      <c r="I193" s="4">
        <v>1</v>
      </c>
      <c r="J193" s="9" t="s">
        <v>260</v>
      </c>
      <c r="K193" s="14"/>
      <c r="L193" s="19">
        <f t="shared" si="219"/>
        <v>0</v>
      </c>
      <c r="M193" s="32"/>
      <c r="N193" s="345"/>
      <c r="O193" s="359">
        <f t="shared" si="214"/>
        <v>0</v>
      </c>
      <c r="P193" s="19">
        <f t="shared" si="220"/>
        <v>0</v>
      </c>
      <c r="Q193" s="42"/>
      <c r="R193" s="42"/>
      <c r="S193" s="42"/>
      <c r="T193" s="42"/>
      <c r="U193" s="19">
        <f t="shared" si="221"/>
        <v>0</v>
      </c>
      <c r="V193" s="42">
        <f t="shared" si="222"/>
        <v>0</v>
      </c>
      <c r="X193" s="1"/>
      <c r="Y193" s="1"/>
      <c r="Z193" s="1"/>
      <c r="AA193" s="1"/>
      <c r="AB193" s="1"/>
      <c r="AC193" s="1"/>
      <c r="AD193" s="1"/>
      <c r="AE193" s="1"/>
      <c r="AF193" s="1"/>
      <c r="AG193" s="1"/>
      <c r="AH193" s="1"/>
      <c r="AI193" s="1"/>
    </row>
    <row r="194" spans="1:35" s="3" customFormat="1">
      <c r="A194" s="48">
        <v>2020</v>
      </c>
      <c r="B194" s="53" t="s">
        <v>35</v>
      </c>
      <c r="C194" s="53"/>
      <c r="D194" s="7"/>
      <c r="E194" s="4">
        <f>location</f>
        <v>0</v>
      </c>
      <c r="F194" s="173">
        <f>location</f>
        <v>0</v>
      </c>
      <c r="G194" s="9"/>
      <c r="H194" s="8">
        <f t="shared" si="212"/>
        <v>0</v>
      </c>
      <c r="I194" s="4">
        <v>1</v>
      </c>
      <c r="J194" s="9" t="s">
        <v>260</v>
      </c>
      <c r="K194" s="14"/>
      <c r="L194" s="19">
        <f t="shared" si="213"/>
        <v>0</v>
      </c>
      <c r="M194" s="32"/>
      <c r="N194" s="345"/>
      <c r="O194" s="359">
        <f t="shared" si="214"/>
        <v>0</v>
      </c>
      <c r="P194" s="19">
        <f t="shared" si="215"/>
        <v>0</v>
      </c>
      <c r="Q194" s="42"/>
      <c r="R194" s="42"/>
      <c r="S194" s="42"/>
      <c r="T194" s="42"/>
      <c r="U194" s="19">
        <f t="shared" si="216"/>
        <v>0</v>
      </c>
      <c r="V194" s="42">
        <f t="shared" si="217"/>
        <v>0</v>
      </c>
      <c r="X194" s="1"/>
      <c r="Y194" s="1"/>
      <c r="Z194" s="1"/>
      <c r="AA194" s="1"/>
      <c r="AB194" s="1"/>
      <c r="AC194" s="1"/>
      <c r="AD194" s="1"/>
      <c r="AE194" s="1"/>
      <c r="AF194" s="1"/>
      <c r="AG194" s="1"/>
      <c r="AH194" s="1"/>
      <c r="AI194" s="1"/>
    </row>
    <row r="195" spans="1:35" s="3" customFormat="1">
      <c r="A195" s="48">
        <v>2021</v>
      </c>
      <c r="B195" s="53" t="s">
        <v>36</v>
      </c>
      <c r="C195" s="53"/>
      <c r="D195" s="7"/>
      <c r="E195" s="4"/>
      <c r="F195" s="173">
        <v>1</v>
      </c>
      <c r="G195" s="9"/>
      <c r="H195" s="8">
        <f t="shared" si="212"/>
        <v>1</v>
      </c>
      <c r="I195" s="4">
        <v>1</v>
      </c>
      <c r="J195" s="9" t="s">
        <v>260</v>
      </c>
      <c r="K195" s="14"/>
      <c r="L195" s="19">
        <f t="shared" si="213"/>
        <v>0</v>
      </c>
      <c r="M195" s="32"/>
      <c r="N195" s="345"/>
      <c r="O195" s="359">
        <f t="shared" si="214"/>
        <v>0</v>
      </c>
      <c r="P195" s="19">
        <f t="shared" si="215"/>
        <v>0</v>
      </c>
      <c r="Q195" s="42"/>
      <c r="R195" s="42"/>
      <c r="S195" s="42"/>
      <c r="T195" s="42"/>
      <c r="U195" s="19">
        <f t="shared" si="216"/>
        <v>0</v>
      </c>
      <c r="V195" s="42">
        <f t="shared" si="217"/>
        <v>0</v>
      </c>
      <c r="X195" s="1"/>
      <c r="Y195" s="1"/>
      <c r="Z195" s="1"/>
      <c r="AA195" s="1"/>
      <c r="AB195" s="1"/>
      <c r="AC195" s="1"/>
      <c r="AD195" s="1"/>
      <c r="AE195" s="1"/>
      <c r="AF195" s="1"/>
      <c r="AG195" s="1"/>
      <c r="AH195" s="1"/>
      <c r="AI195" s="1"/>
    </row>
    <row r="196" spans="1:35" s="3" customFormat="1">
      <c r="A196" s="48">
        <v>2023</v>
      </c>
      <c r="B196" s="53" t="s">
        <v>592</v>
      </c>
      <c r="C196" s="53"/>
      <c r="D196" s="7"/>
      <c r="E196" s="4"/>
      <c r="F196" s="173">
        <f>location</f>
        <v>0</v>
      </c>
      <c r="G196" s="9"/>
      <c r="H196" s="8">
        <f t="shared" si="212"/>
        <v>0</v>
      </c>
      <c r="I196" s="4">
        <v>1</v>
      </c>
      <c r="J196" s="9" t="s">
        <v>260</v>
      </c>
      <c r="K196" s="14"/>
      <c r="L196" s="19">
        <f t="shared" si="213"/>
        <v>0</v>
      </c>
      <c r="M196" s="32"/>
      <c r="N196" s="345"/>
      <c r="O196" s="359">
        <f t="shared" si="214"/>
        <v>0</v>
      </c>
      <c r="P196" s="19">
        <f t="shared" si="215"/>
        <v>0</v>
      </c>
      <c r="Q196" s="42"/>
      <c r="R196" s="42"/>
      <c r="S196" s="42"/>
      <c r="T196" s="42"/>
      <c r="U196" s="19">
        <f t="shared" si="216"/>
        <v>0</v>
      </c>
      <c r="V196" s="42">
        <f t="shared" si="217"/>
        <v>0</v>
      </c>
      <c r="X196" s="1"/>
      <c r="Y196" s="1"/>
      <c r="Z196" s="1"/>
      <c r="AA196" s="1"/>
      <c r="AB196" s="1"/>
      <c r="AC196" s="1"/>
      <c r="AD196" s="1"/>
      <c r="AE196" s="1"/>
      <c r="AF196" s="1"/>
      <c r="AG196" s="1"/>
      <c r="AH196" s="1"/>
      <c r="AI196" s="1"/>
    </row>
    <row r="197" spans="1:35" s="3" customFormat="1">
      <c r="A197" s="48">
        <v>2024</v>
      </c>
      <c r="B197" s="53" t="s">
        <v>669</v>
      </c>
      <c r="C197" s="53"/>
      <c r="D197" s="7"/>
      <c r="E197" s="4"/>
      <c r="F197" s="173">
        <v>1</v>
      </c>
      <c r="G197" s="9"/>
      <c r="H197" s="8">
        <f t="shared" si="212"/>
        <v>1</v>
      </c>
      <c r="I197" s="4">
        <v>1</v>
      </c>
      <c r="J197" s="9" t="s">
        <v>260</v>
      </c>
      <c r="K197" s="14"/>
      <c r="L197" s="19">
        <f t="shared" si="213"/>
        <v>0</v>
      </c>
      <c r="M197" s="32"/>
      <c r="N197" s="345"/>
      <c r="O197" s="359">
        <f t="shared" si="214"/>
        <v>0</v>
      </c>
      <c r="P197" s="19">
        <f t="shared" si="215"/>
        <v>0</v>
      </c>
      <c r="Q197" s="42"/>
      <c r="R197" s="42"/>
      <c r="S197" s="42"/>
      <c r="T197" s="42"/>
      <c r="U197" s="19">
        <f t="shared" si="216"/>
        <v>0</v>
      </c>
      <c r="V197" s="42">
        <f t="shared" si="217"/>
        <v>0</v>
      </c>
      <c r="X197" s="1"/>
      <c r="Y197" s="1"/>
      <c r="Z197" s="1"/>
      <c r="AA197" s="1"/>
      <c r="AB197" s="1"/>
      <c r="AC197" s="1"/>
      <c r="AD197" s="1"/>
      <c r="AE197" s="1"/>
      <c r="AF197" s="1"/>
      <c r="AG197" s="1"/>
      <c r="AH197" s="1"/>
      <c r="AI197" s="1"/>
    </row>
    <row r="198" spans="1:35" s="3" customFormat="1">
      <c r="A198" s="48">
        <v>2025</v>
      </c>
      <c r="B198" s="53" t="s">
        <v>1096</v>
      </c>
      <c r="C198" s="53"/>
      <c r="D198" s="7"/>
      <c r="E198" s="4"/>
      <c r="F198" s="173">
        <v>1</v>
      </c>
      <c r="G198" s="9"/>
      <c r="H198" s="8">
        <f t="shared" si="212"/>
        <v>1</v>
      </c>
      <c r="I198" s="4">
        <v>1</v>
      </c>
      <c r="J198" s="9" t="s">
        <v>260</v>
      </c>
      <c r="K198" s="14"/>
      <c r="L198" s="19">
        <f t="shared" si="213"/>
        <v>0</v>
      </c>
      <c r="M198" s="32"/>
      <c r="N198" s="345"/>
      <c r="O198" s="359">
        <f t="shared" si="214"/>
        <v>0</v>
      </c>
      <c r="P198" s="19">
        <f t="shared" si="215"/>
        <v>0</v>
      </c>
      <c r="Q198" s="42"/>
      <c r="R198" s="42"/>
      <c r="S198" s="42"/>
      <c r="T198" s="42"/>
      <c r="U198" s="19">
        <f t="shared" si="216"/>
        <v>0</v>
      </c>
      <c r="V198" s="42">
        <f t="shared" si="217"/>
        <v>0</v>
      </c>
      <c r="X198" s="1"/>
      <c r="Y198" s="1"/>
      <c r="Z198" s="1"/>
      <c r="AA198" s="1"/>
      <c r="AB198" s="1"/>
      <c r="AC198" s="1"/>
      <c r="AD198" s="1"/>
      <c r="AE198" s="1"/>
      <c r="AF198" s="1"/>
      <c r="AG198" s="1"/>
      <c r="AH198" s="1"/>
      <c r="AI198" s="1"/>
    </row>
    <row r="199" spans="1:35" s="3" customFormat="1">
      <c r="A199" s="48">
        <v>2026</v>
      </c>
      <c r="B199" s="371" t="s">
        <v>1168</v>
      </c>
      <c r="C199" s="371"/>
      <c r="D199" s="372"/>
      <c r="E199" s="4"/>
      <c r="F199" s="173">
        <v>1</v>
      </c>
      <c r="G199" s="9"/>
      <c r="H199" s="8">
        <f t="shared" si="212"/>
        <v>1</v>
      </c>
      <c r="I199" s="4">
        <v>1</v>
      </c>
      <c r="J199" s="9" t="s">
        <v>260</v>
      </c>
      <c r="K199" s="14"/>
      <c r="L199" s="374"/>
      <c r="M199" s="32"/>
      <c r="N199" s="345"/>
      <c r="O199" s="359">
        <f t="shared" si="214"/>
        <v>0</v>
      </c>
      <c r="P199" s="19">
        <f t="shared" si="215"/>
        <v>0</v>
      </c>
      <c r="Q199" s="42"/>
      <c r="R199" s="42"/>
      <c r="S199" s="42"/>
      <c r="T199" s="42"/>
      <c r="U199" s="19">
        <f t="shared" si="216"/>
        <v>0</v>
      </c>
      <c r="V199" s="42">
        <f t="shared" si="217"/>
        <v>0</v>
      </c>
      <c r="X199" s="1"/>
      <c r="Y199" s="1"/>
      <c r="Z199" s="1"/>
      <c r="AA199" s="1"/>
      <c r="AB199" s="1"/>
      <c r="AC199" s="1"/>
      <c r="AD199" s="1"/>
      <c r="AE199" s="1"/>
      <c r="AF199" s="1"/>
      <c r="AG199" s="1"/>
      <c r="AH199" s="1"/>
      <c r="AI199" s="1"/>
    </row>
    <row r="200" spans="1:35" s="3" customFormat="1">
      <c r="A200" s="180">
        <v>2027</v>
      </c>
      <c r="B200" s="53" t="s">
        <v>300</v>
      </c>
      <c r="C200" s="53"/>
      <c r="D200" s="7"/>
      <c r="E200" s="4"/>
      <c r="F200" s="173">
        <f>shoot</f>
        <v>0</v>
      </c>
      <c r="G200" s="9"/>
      <c r="H200" s="8">
        <f t="shared" si="212"/>
        <v>0</v>
      </c>
      <c r="I200" s="4">
        <v>1</v>
      </c>
      <c r="J200" s="9" t="s">
        <v>260</v>
      </c>
      <c r="K200" s="14"/>
      <c r="L200" s="19">
        <f t="shared" si="213"/>
        <v>0</v>
      </c>
      <c r="M200" s="32"/>
      <c r="N200" s="345"/>
      <c r="O200" s="359">
        <f t="shared" si="214"/>
        <v>0</v>
      </c>
      <c r="P200" s="19">
        <f t="shared" si="215"/>
        <v>0</v>
      </c>
      <c r="Q200" s="42"/>
      <c r="R200" s="42"/>
      <c r="S200" s="42"/>
      <c r="T200" s="42"/>
      <c r="U200" s="19">
        <f t="shared" si="216"/>
        <v>0</v>
      </c>
      <c r="V200" s="42">
        <f t="shared" si="217"/>
        <v>0</v>
      </c>
      <c r="X200" s="1"/>
      <c r="Y200" s="1"/>
      <c r="Z200" s="1"/>
      <c r="AA200" s="1"/>
      <c r="AB200" s="1"/>
      <c r="AC200" s="1"/>
      <c r="AD200" s="1"/>
      <c r="AE200" s="1"/>
      <c r="AF200" s="1"/>
      <c r="AG200" s="1"/>
      <c r="AH200" s="1"/>
      <c r="AI200" s="1"/>
    </row>
    <row r="201" spans="1:35" s="3" customFormat="1">
      <c r="A201" s="48">
        <v>2035</v>
      </c>
      <c r="B201" s="53" t="s">
        <v>37</v>
      </c>
      <c r="C201" s="53"/>
      <c r="D201" s="7"/>
      <c r="E201" s="4"/>
      <c r="F201" s="173">
        <v>1</v>
      </c>
      <c r="G201" s="9"/>
      <c r="H201" s="8">
        <f t="shared" si="212"/>
        <v>1</v>
      </c>
      <c r="I201" s="4">
        <v>1</v>
      </c>
      <c r="J201" s="9" t="s">
        <v>260</v>
      </c>
      <c r="K201" s="14"/>
      <c r="L201" s="19">
        <f t="shared" si="213"/>
        <v>0</v>
      </c>
      <c r="M201" s="32"/>
      <c r="N201" s="345"/>
      <c r="O201" s="359">
        <f t="shared" si="214"/>
        <v>0</v>
      </c>
      <c r="P201" s="19">
        <f t="shared" si="215"/>
        <v>0</v>
      </c>
      <c r="Q201" s="42"/>
      <c r="R201" s="42"/>
      <c r="S201" s="42"/>
      <c r="T201" s="42"/>
      <c r="U201" s="19">
        <f t="shared" si="216"/>
        <v>0</v>
      </c>
      <c r="V201" s="42">
        <f t="shared" si="217"/>
        <v>0</v>
      </c>
      <c r="X201" s="1"/>
      <c r="Y201" s="1"/>
      <c r="Z201" s="1"/>
      <c r="AA201" s="1"/>
      <c r="AB201" s="1"/>
      <c r="AC201" s="1"/>
      <c r="AD201" s="1"/>
      <c r="AE201" s="1"/>
      <c r="AF201" s="1"/>
      <c r="AG201" s="1"/>
      <c r="AH201" s="1"/>
      <c r="AI201" s="1"/>
    </row>
    <row r="202" spans="1:35" s="3" customFormat="1">
      <c r="A202" s="48">
        <v>2036</v>
      </c>
      <c r="B202" s="53" t="s">
        <v>593</v>
      </c>
      <c r="C202" s="53"/>
      <c r="D202" s="7"/>
      <c r="E202" s="4">
        <f>sm*0.5</f>
        <v>0</v>
      </c>
      <c r="F202" s="173">
        <f>sm</f>
        <v>0</v>
      </c>
      <c r="G202" s="9">
        <f>wm</f>
        <v>0</v>
      </c>
      <c r="H202" s="8">
        <f t="shared" si="212"/>
        <v>0</v>
      </c>
      <c r="I202" s="4">
        <v>1</v>
      </c>
      <c r="J202" s="9" t="s">
        <v>260</v>
      </c>
      <c r="K202" s="14"/>
      <c r="L202" s="19">
        <f t="shared" si="213"/>
        <v>0</v>
      </c>
      <c r="M202" s="32"/>
      <c r="N202" s="345"/>
      <c r="O202" s="359">
        <f t="shared" si="214"/>
        <v>0</v>
      </c>
      <c r="P202" s="19">
        <f t="shared" si="215"/>
        <v>0</v>
      </c>
      <c r="Q202" s="42"/>
      <c r="R202" s="42"/>
      <c r="S202" s="42"/>
      <c r="T202" s="42"/>
      <c r="U202" s="19">
        <f t="shared" si="216"/>
        <v>0</v>
      </c>
      <c r="V202" s="116">
        <f t="shared" si="217"/>
        <v>0</v>
      </c>
      <c r="X202" s="1"/>
      <c r="Y202" s="1"/>
      <c r="Z202" s="1"/>
      <c r="AA202" s="1"/>
      <c r="AB202" s="1"/>
      <c r="AC202" s="1"/>
      <c r="AD202" s="1"/>
      <c r="AE202" s="1"/>
      <c r="AF202" s="1"/>
      <c r="AG202" s="1"/>
      <c r="AH202" s="1"/>
      <c r="AI202" s="1"/>
    </row>
    <row r="203" spans="1:35" s="3" customFormat="1">
      <c r="A203" s="180">
        <v>2037</v>
      </c>
      <c r="B203" s="53" t="s">
        <v>548</v>
      </c>
      <c r="C203" s="53"/>
      <c r="D203" s="7"/>
      <c r="E203" s="4"/>
      <c r="F203" s="173">
        <v>1</v>
      </c>
      <c r="G203" s="9"/>
      <c r="H203" s="8">
        <f t="shared" si="212"/>
        <v>1</v>
      </c>
      <c r="I203" s="4">
        <v>1</v>
      </c>
      <c r="J203" s="9" t="s">
        <v>260</v>
      </c>
      <c r="K203" s="14"/>
      <c r="L203" s="19">
        <f t="shared" si="213"/>
        <v>0</v>
      </c>
      <c r="M203" s="32"/>
      <c r="N203" s="345"/>
      <c r="O203" s="359">
        <f t="shared" si="214"/>
        <v>0</v>
      </c>
      <c r="P203" s="19">
        <f t="shared" si="215"/>
        <v>0</v>
      </c>
      <c r="Q203" s="42"/>
      <c r="R203" s="42"/>
      <c r="S203" s="42"/>
      <c r="T203" s="42"/>
      <c r="U203" s="19">
        <f t="shared" si="216"/>
        <v>0</v>
      </c>
      <c r="V203" s="45"/>
      <c r="X203" s="1"/>
      <c r="Y203" s="1"/>
      <c r="Z203" s="1"/>
      <c r="AA203" s="1"/>
      <c r="AB203" s="1"/>
      <c r="AC203" s="1"/>
      <c r="AD203" s="1"/>
      <c r="AE203" s="1"/>
      <c r="AF203" s="1"/>
      <c r="AG203" s="1"/>
      <c r="AH203" s="1"/>
      <c r="AI203" s="1"/>
    </row>
    <row r="204" spans="1:35" s="3" customFormat="1">
      <c r="A204" s="48">
        <v>2038</v>
      </c>
      <c r="B204" s="53" t="s">
        <v>668</v>
      </c>
      <c r="C204" s="53"/>
      <c r="D204" s="7"/>
      <c r="E204" s="4"/>
      <c r="F204" s="173">
        <v>1</v>
      </c>
      <c r="G204" s="9"/>
      <c r="H204" s="8">
        <f t="shared" si="212"/>
        <v>1</v>
      </c>
      <c r="I204" s="4">
        <v>1</v>
      </c>
      <c r="J204" s="9" t="s">
        <v>216</v>
      </c>
      <c r="K204" s="14"/>
      <c r="L204" s="19">
        <f t="shared" si="213"/>
        <v>0</v>
      </c>
      <c r="M204" s="32"/>
      <c r="N204" s="345"/>
      <c r="O204" s="359">
        <f t="shared" si="214"/>
        <v>0</v>
      </c>
      <c r="P204" s="19">
        <f t="shared" si="215"/>
        <v>0</v>
      </c>
      <c r="Q204" s="42"/>
      <c r="R204" s="42"/>
      <c r="S204" s="42"/>
      <c r="T204" s="42"/>
      <c r="U204" s="19">
        <f t="shared" si="216"/>
        <v>0</v>
      </c>
      <c r="V204" s="45"/>
      <c r="X204" s="1"/>
      <c r="Y204" s="1"/>
      <c r="Z204" s="1"/>
      <c r="AA204" s="1"/>
      <c r="AB204" s="1"/>
      <c r="AC204" s="1"/>
      <c r="AD204" s="1"/>
      <c r="AE204" s="1"/>
      <c r="AF204" s="1"/>
      <c r="AG204" s="1"/>
      <c r="AH204" s="1"/>
      <c r="AI204" s="1"/>
    </row>
    <row r="205" spans="1:35" s="3" customFormat="1">
      <c r="A205" s="18"/>
      <c r="B205" s="55" t="s">
        <v>253</v>
      </c>
      <c r="C205" s="55"/>
      <c r="D205" s="7"/>
      <c r="E205" s="4"/>
      <c r="F205" s="173"/>
      <c r="G205" s="9"/>
      <c r="H205" s="8"/>
      <c r="I205" s="4"/>
      <c r="J205" s="9"/>
      <c r="K205" s="14"/>
      <c r="L205" s="21">
        <f t="shared" ref="L205:V205" si="223">SUM(L179:L204)</f>
        <v>0</v>
      </c>
      <c r="M205" s="28">
        <f t="shared" si="223"/>
        <v>0</v>
      </c>
      <c r="N205" s="346">
        <f t="shared" ref="N205" si="224">SUM(N179:N204)</f>
        <v>0</v>
      </c>
      <c r="O205" s="355">
        <f t="shared" ref="O205" si="225">SUM(O179:O204)</f>
        <v>0</v>
      </c>
      <c r="P205" s="21">
        <f t="shared" si="223"/>
        <v>0</v>
      </c>
      <c r="Q205" s="43">
        <f t="shared" si="223"/>
        <v>0</v>
      </c>
      <c r="R205" s="43">
        <f t="shared" si="223"/>
        <v>0</v>
      </c>
      <c r="S205" s="43">
        <f t="shared" si="223"/>
        <v>0</v>
      </c>
      <c r="T205" s="43">
        <f t="shared" si="223"/>
        <v>0</v>
      </c>
      <c r="U205" s="21">
        <f t="shared" si="223"/>
        <v>0</v>
      </c>
      <c r="V205" s="43">
        <f t="shared" si="223"/>
        <v>0</v>
      </c>
      <c r="X205" s="1"/>
      <c r="Y205" s="1"/>
      <c r="Z205" s="1"/>
      <c r="AA205" s="1"/>
      <c r="AB205" s="1"/>
      <c r="AC205" s="1"/>
      <c r="AD205" s="1"/>
      <c r="AE205" s="1"/>
      <c r="AF205" s="1"/>
      <c r="AG205" s="1"/>
      <c r="AH205" s="1"/>
      <c r="AI205" s="1"/>
    </row>
    <row r="206" spans="1:35" s="3" customFormat="1">
      <c r="A206" s="48"/>
      <c r="B206" s="53"/>
      <c r="C206" s="53"/>
      <c r="D206" s="7"/>
      <c r="E206" s="4"/>
      <c r="F206" s="173"/>
      <c r="G206" s="9"/>
      <c r="H206" s="8"/>
      <c r="I206" s="4"/>
      <c r="J206" s="9"/>
      <c r="K206" s="14"/>
      <c r="L206" s="26"/>
      <c r="M206" s="34"/>
      <c r="N206" s="367"/>
      <c r="O206" s="362"/>
      <c r="P206" s="26"/>
      <c r="Q206" s="42"/>
      <c r="R206" s="42"/>
      <c r="S206" s="42"/>
      <c r="T206" s="42"/>
      <c r="U206" s="19"/>
      <c r="V206" s="42"/>
      <c r="X206" s="1"/>
      <c r="Y206" s="1"/>
      <c r="Z206" s="1"/>
      <c r="AA206" s="1"/>
      <c r="AB206" s="1"/>
      <c r="AC206" s="1"/>
      <c r="AD206" s="1"/>
      <c r="AE206" s="1"/>
      <c r="AF206" s="1"/>
      <c r="AG206" s="1"/>
      <c r="AH206" s="1"/>
      <c r="AI206" s="1"/>
    </row>
    <row r="207" spans="1:35" s="3" customFormat="1">
      <c r="A207" s="181">
        <v>2200</v>
      </c>
      <c r="B207" s="38" t="s">
        <v>222</v>
      </c>
      <c r="C207" s="38"/>
      <c r="D207" s="7"/>
      <c r="E207" s="4"/>
      <c r="F207" s="173"/>
      <c r="G207" s="9"/>
      <c r="H207" s="8"/>
      <c r="I207" s="4"/>
      <c r="J207" s="9"/>
      <c r="K207" s="14"/>
      <c r="L207" s="19"/>
      <c r="M207" s="32"/>
      <c r="N207" s="345"/>
      <c r="O207" s="359"/>
      <c r="P207" s="19"/>
      <c r="Q207" s="42"/>
      <c r="R207" s="42"/>
      <c r="S207" s="42"/>
      <c r="T207" s="42"/>
      <c r="U207" s="19"/>
      <c r="V207" s="42"/>
      <c r="X207" s="1"/>
      <c r="Y207" s="1"/>
      <c r="Z207" s="1"/>
      <c r="AA207" s="1"/>
      <c r="AB207" s="1"/>
      <c r="AC207" s="1"/>
      <c r="AD207" s="1"/>
      <c r="AE207" s="1"/>
      <c r="AF207" s="1"/>
      <c r="AG207" s="1"/>
      <c r="AH207" s="1"/>
      <c r="AI207" s="1"/>
    </row>
    <row r="208" spans="1:35" s="3" customFormat="1">
      <c r="A208" s="48">
        <v>2201</v>
      </c>
      <c r="B208" s="53" t="s">
        <v>38</v>
      </c>
      <c r="C208" s="53"/>
      <c r="D208" s="7"/>
      <c r="E208" s="4"/>
      <c r="F208" s="173">
        <v>1</v>
      </c>
      <c r="G208" s="9"/>
      <c r="H208" s="8">
        <f t="shared" ref="H208:H217" si="226">SUM(E208:G208)</f>
        <v>1</v>
      </c>
      <c r="I208" s="4">
        <v>1</v>
      </c>
      <c r="J208" s="9" t="s">
        <v>260</v>
      </c>
      <c r="K208" s="14"/>
      <c r="L208" s="19">
        <f t="shared" ref="L208:L217" si="227">H208*I208*K208</f>
        <v>0</v>
      </c>
      <c r="M208" s="32"/>
      <c r="N208" s="345"/>
      <c r="O208" s="359">
        <f t="shared" ref="O208:O217" si="228">L:L+N:N</f>
        <v>0</v>
      </c>
      <c r="P208" s="19">
        <f t="shared" ref="P208:P217" si="229">MAX(L208-SUM(Q208:T208),0)</f>
        <v>0</v>
      </c>
      <c r="Q208" s="42"/>
      <c r="R208" s="42"/>
      <c r="S208" s="42"/>
      <c r="T208" s="42"/>
      <c r="U208" s="19">
        <f t="shared" ref="U208:U217" si="230">L208-SUM(P208:T208)</f>
        <v>0</v>
      </c>
      <c r="V208" s="42">
        <f t="shared" ref="V208:V217" si="231">P208</f>
        <v>0</v>
      </c>
      <c r="X208" s="1"/>
      <c r="Y208" s="1"/>
      <c r="Z208" s="1"/>
      <c r="AA208" s="1"/>
      <c r="AB208" s="1"/>
      <c r="AC208" s="1"/>
      <c r="AD208" s="1"/>
      <c r="AE208" s="1"/>
      <c r="AF208" s="1"/>
      <c r="AG208" s="1"/>
      <c r="AH208" s="1"/>
      <c r="AI208" s="1"/>
    </row>
    <row r="209" spans="1:35" s="3" customFormat="1">
      <c r="A209" s="48">
        <v>2202</v>
      </c>
      <c r="B209" s="53" t="s">
        <v>302</v>
      </c>
      <c r="C209" s="53"/>
      <c r="D209" s="7"/>
      <c r="E209" s="4"/>
      <c r="F209" s="173">
        <f>extras</f>
        <v>0</v>
      </c>
      <c r="G209" s="9"/>
      <c r="H209" s="8">
        <f t="shared" si="226"/>
        <v>0</v>
      </c>
      <c r="I209" s="4">
        <v>1</v>
      </c>
      <c r="J209" s="9" t="s">
        <v>513</v>
      </c>
      <c r="K209" s="14"/>
      <c r="L209" s="19">
        <f t="shared" si="227"/>
        <v>0</v>
      </c>
      <c r="M209" s="32"/>
      <c r="N209" s="345"/>
      <c r="O209" s="359">
        <f t="shared" si="228"/>
        <v>0</v>
      </c>
      <c r="P209" s="19">
        <f t="shared" si="229"/>
        <v>0</v>
      </c>
      <c r="Q209" s="42"/>
      <c r="R209" s="42"/>
      <c r="S209" s="42"/>
      <c r="T209" s="42"/>
      <c r="U209" s="19">
        <f t="shared" si="230"/>
        <v>0</v>
      </c>
      <c r="V209" s="42">
        <f t="shared" si="231"/>
        <v>0</v>
      </c>
      <c r="X209" s="1"/>
      <c r="Y209" s="1"/>
      <c r="Z209" s="1"/>
      <c r="AA209" s="1"/>
      <c r="AB209" s="1"/>
      <c r="AC209" s="1"/>
      <c r="AD209" s="1"/>
      <c r="AE209" s="1"/>
      <c r="AF209" s="1"/>
      <c r="AG209" s="1"/>
      <c r="AH209" s="1"/>
      <c r="AI209" s="1"/>
    </row>
    <row r="210" spans="1:35" s="3" customFormat="1">
      <c r="A210" s="48">
        <v>2203</v>
      </c>
      <c r="B210" s="53" t="s">
        <v>303</v>
      </c>
      <c r="C210" s="53"/>
      <c r="D210" s="7"/>
      <c r="E210" s="4"/>
      <c r="F210" s="173">
        <f>specials</f>
        <v>0</v>
      </c>
      <c r="G210" s="9"/>
      <c r="H210" s="8">
        <f t="shared" si="226"/>
        <v>0</v>
      </c>
      <c r="I210" s="4">
        <v>1</v>
      </c>
      <c r="J210" s="9" t="s">
        <v>260</v>
      </c>
      <c r="K210" s="14"/>
      <c r="L210" s="19">
        <f t="shared" si="227"/>
        <v>0</v>
      </c>
      <c r="M210" s="32"/>
      <c r="N210" s="345"/>
      <c r="O210" s="359">
        <f t="shared" si="228"/>
        <v>0</v>
      </c>
      <c r="P210" s="19">
        <f t="shared" si="229"/>
        <v>0</v>
      </c>
      <c r="Q210" s="42"/>
      <c r="R210" s="42"/>
      <c r="S210" s="42"/>
      <c r="T210" s="42"/>
      <c r="U210" s="19">
        <f t="shared" si="230"/>
        <v>0</v>
      </c>
      <c r="V210" s="42">
        <f t="shared" si="231"/>
        <v>0</v>
      </c>
      <c r="X210" s="1"/>
      <c r="Y210" s="1"/>
      <c r="Z210" s="1"/>
      <c r="AA210" s="1"/>
      <c r="AB210" s="1"/>
      <c r="AC210" s="1"/>
      <c r="AD210" s="1"/>
      <c r="AE210" s="1"/>
      <c r="AF210" s="1"/>
      <c r="AG210" s="1"/>
      <c r="AH210" s="1"/>
      <c r="AI210" s="1"/>
    </row>
    <row r="211" spans="1:35" s="3" customFormat="1">
      <c r="A211" s="180">
        <v>2204</v>
      </c>
      <c r="B211" s="53" t="s">
        <v>126</v>
      </c>
      <c r="C211" s="53"/>
      <c r="D211" s="7"/>
      <c r="E211" s="4"/>
      <c r="F211" s="173">
        <v>1</v>
      </c>
      <c r="G211" s="9"/>
      <c r="H211" s="8">
        <f t="shared" si="226"/>
        <v>1</v>
      </c>
      <c r="I211" s="4">
        <v>1</v>
      </c>
      <c r="J211" s="9" t="s">
        <v>260</v>
      </c>
      <c r="K211" s="14"/>
      <c r="L211" s="19">
        <f t="shared" si="227"/>
        <v>0</v>
      </c>
      <c r="M211" s="32"/>
      <c r="N211" s="345"/>
      <c r="O211" s="359">
        <f t="shared" si="228"/>
        <v>0</v>
      </c>
      <c r="P211" s="19">
        <f t="shared" si="229"/>
        <v>0</v>
      </c>
      <c r="Q211" s="42"/>
      <c r="R211" s="42"/>
      <c r="S211" s="42"/>
      <c r="T211" s="42"/>
      <c r="U211" s="19">
        <f t="shared" si="230"/>
        <v>0</v>
      </c>
      <c r="V211" s="42">
        <f t="shared" si="231"/>
        <v>0</v>
      </c>
      <c r="X211" s="1"/>
      <c r="Y211" s="1"/>
      <c r="Z211" s="1"/>
      <c r="AA211" s="1"/>
      <c r="AB211" s="1"/>
      <c r="AC211" s="1"/>
      <c r="AD211" s="1"/>
      <c r="AE211" s="1"/>
      <c r="AF211" s="1"/>
      <c r="AG211" s="1"/>
      <c r="AH211" s="1"/>
      <c r="AI211" s="1"/>
    </row>
    <row r="212" spans="1:35" s="3" customFormat="1">
      <c r="A212" s="48">
        <v>2205</v>
      </c>
      <c r="B212" s="53" t="s">
        <v>671</v>
      </c>
      <c r="C212" s="53"/>
      <c r="D212" s="7"/>
      <c r="E212" s="4"/>
      <c r="F212" s="173">
        <f>extras</f>
        <v>0</v>
      </c>
      <c r="G212" s="9"/>
      <c r="H212" s="8">
        <f t="shared" si="226"/>
        <v>0</v>
      </c>
      <c r="I212" s="4">
        <v>1</v>
      </c>
      <c r="J212" s="9" t="s">
        <v>513</v>
      </c>
      <c r="K212" s="14"/>
      <c r="L212" s="19">
        <f t="shared" si="227"/>
        <v>0</v>
      </c>
      <c r="M212" s="32"/>
      <c r="N212" s="345"/>
      <c r="O212" s="359">
        <f t="shared" si="228"/>
        <v>0</v>
      </c>
      <c r="P212" s="19">
        <f t="shared" si="229"/>
        <v>0</v>
      </c>
      <c r="Q212" s="42"/>
      <c r="R212" s="42"/>
      <c r="S212" s="42"/>
      <c r="T212" s="42"/>
      <c r="U212" s="19">
        <f t="shared" si="230"/>
        <v>0</v>
      </c>
      <c r="V212" s="42">
        <f t="shared" si="231"/>
        <v>0</v>
      </c>
      <c r="X212" s="1"/>
      <c r="Y212" s="1"/>
      <c r="Z212" s="1"/>
      <c r="AA212" s="1"/>
      <c r="AB212" s="1"/>
      <c r="AC212" s="1"/>
      <c r="AD212" s="1"/>
      <c r="AE212" s="1"/>
      <c r="AF212" s="1"/>
      <c r="AG212" s="1"/>
      <c r="AH212" s="1"/>
      <c r="AI212" s="1"/>
    </row>
    <row r="213" spans="1:35" s="3" customFormat="1">
      <c r="A213" s="48">
        <v>2206</v>
      </c>
      <c r="B213" s="53" t="s">
        <v>39</v>
      </c>
      <c r="C213" s="53"/>
      <c r="D213" s="7"/>
      <c r="E213" s="4"/>
      <c r="F213" s="173">
        <f>sh</f>
        <v>0</v>
      </c>
      <c r="G213" s="9"/>
      <c r="H213" s="8">
        <f t="shared" si="226"/>
        <v>0</v>
      </c>
      <c r="I213" s="4">
        <v>1</v>
      </c>
      <c r="J213" s="9" t="s">
        <v>260</v>
      </c>
      <c r="K213" s="14"/>
      <c r="L213" s="19">
        <f t="shared" si="227"/>
        <v>0</v>
      </c>
      <c r="M213" s="32"/>
      <c r="N213" s="345"/>
      <c r="O213" s="359">
        <f t="shared" si="228"/>
        <v>0</v>
      </c>
      <c r="P213" s="19">
        <f t="shared" si="229"/>
        <v>0</v>
      </c>
      <c r="Q213" s="42"/>
      <c r="R213" s="42"/>
      <c r="S213" s="42"/>
      <c r="T213" s="42"/>
      <c r="U213" s="19">
        <f t="shared" si="230"/>
        <v>0</v>
      </c>
      <c r="V213" s="42">
        <f t="shared" si="231"/>
        <v>0</v>
      </c>
      <c r="X213" s="1"/>
      <c r="Y213" s="1"/>
      <c r="Z213" s="1"/>
      <c r="AA213" s="1"/>
      <c r="AB213" s="1"/>
      <c r="AC213" s="1"/>
      <c r="AD213" s="1"/>
      <c r="AE213" s="1"/>
      <c r="AF213" s="1"/>
      <c r="AG213" s="1"/>
      <c r="AH213" s="1"/>
      <c r="AI213" s="1"/>
    </row>
    <row r="214" spans="1:35" s="3" customFormat="1">
      <c r="A214" s="48">
        <v>2212</v>
      </c>
      <c r="B214" s="53" t="s">
        <v>305</v>
      </c>
      <c r="C214" s="53"/>
      <c r="D214" s="7"/>
      <c r="E214" s="4"/>
      <c r="F214" s="173">
        <v>1</v>
      </c>
      <c r="G214" s="9"/>
      <c r="H214" s="8">
        <f t="shared" si="226"/>
        <v>1</v>
      </c>
      <c r="I214" s="4">
        <v>1</v>
      </c>
      <c r="J214" s="9" t="s">
        <v>216</v>
      </c>
      <c r="K214" s="14"/>
      <c r="L214" s="19">
        <f t="shared" si="227"/>
        <v>0</v>
      </c>
      <c r="M214" s="32"/>
      <c r="N214" s="345"/>
      <c r="O214" s="359">
        <f t="shared" si="228"/>
        <v>0</v>
      </c>
      <c r="P214" s="19">
        <f t="shared" si="229"/>
        <v>0</v>
      </c>
      <c r="Q214" s="42"/>
      <c r="R214" s="42"/>
      <c r="S214" s="42"/>
      <c r="T214" s="42"/>
      <c r="U214" s="19">
        <f t="shared" si="230"/>
        <v>0</v>
      </c>
      <c r="V214" s="42">
        <f t="shared" si="231"/>
        <v>0</v>
      </c>
      <c r="X214" s="1"/>
      <c r="Y214" s="1"/>
      <c r="Z214" s="1"/>
      <c r="AA214" s="1"/>
      <c r="AB214" s="1"/>
      <c r="AC214" s="1"/>
      <c r="AD214" s="1"/>
      <c r="AE214" s="1"/>
      <c r="AF214" s="1"/>
      <c r="AG214" s="1"/>
      <c r="AH214" s="1"/>
      <c r="AI214" s="1"/>
    </row>
    <row r="215" spans="1:35" s="3" customFormat="1">
      <c r="A215" s="48">
        <v>2220</v>
      </c>
      <c r="B215" s="53" t="s">
        <v>672</v>
      </c>
      <c r="C215" s="53"/>
      <c r="D215" s="7"/>
      <c r="E215" s="4"/>
      <c r="F215" s="173">
        <v>1</v>
      </c>
      <c r="G215" s="9"/>
      <c r="H215" s="8">
        <f t="shared" si="226"/>
        <v>1</v>
      </c>
      <c r="I215" s="4">
        <v>1</v>
      </c>
      <c r="J215" s="9" t="s">
        <v>216</v>
      </c>
      <c r="K215" s="14"/>
      <c r="L215" s="19">
        <f t="shared" si="227"/>
        <v>0</v>
      </c>
      <c r="M215" s="32"/>
      <c r="N215" s="345"/>
      <c r="O215" s="359">
        <f t="shared" si="228"/>
        <v>0</v>
      </c>
      <c r="P215" s="19">
        <f t="shared" si="229"/>
        <v>0</v>
      </c>
      <c r="Q215" s="42"/>
      <c r="R215" s="42"/>
      <c r="S215" s="42"/>
      <c r="T215" s="42"/>
      <c r="U215" s="19">
        <f t="shared" si="230"/>
        <v>0</v>
      </c>
      <c r="V215" s="42">
        <f t="shared" si="231"/>
        <v>0</v>
      </c>
      <c r="X215" s="1"/>
      <c r="Y215" s="1"/>
      <c r="Z215" s="1"/>
      <c r="AA215" s="1"/>
      <c r="AB215" s="1"/>
      <c r="AC215" s="1"/>
      <c r="AD215" s="1"/>
      <c r="AE215" s="1"/>
      <c r="AF215" s="1"/>
      <c r="AG215" s="1"/>
      <c r="AH215" s="1"/>
      <c r="AI215" s="1"/>
    </row>
    <row r="216" spans="1:35" s="3" customFormat="1">
      <c r="A216" s="48">
        <v>2222</v>
      </c>
      <c r="B216" s="53" t="s">
        <v>307</v>
      </c>
      <c r="C216" s="53"/>
      <c r="D216" s="7"/>
      <c r="E216" s="4"/>
      <c r="F216" s="173">
        <v>1</v>
      </c>
      <c r="G216" s="9"/>
      <c r="H216" s="8">
        <f t="shared" si="226"/>
        <v>1</v>
      </c>
      <c r="I216" s="4">
        <v>1</v>
      </c>
      <c r="J216" s="9" t="s">
        <v>216</v>
      </c>
      <c r="K216" s="14"/>
      <c r="L216" s="19">
        <f t="shared" si="227"/>
        <v>0</v>
      </c>
      <c r="M216" s="32"/>
      <c r="N216" s="345"/>
      <c r="O216" s="359">
        <f t="shared" si="228"/>
        <v>0</v>
      </c>
      <c r="P216" s="19">
        <f t="shared" si="229"/>
        <v>0</v>
      </c>
      <c r="Q216" s="42"/>
      <c r="R216" s="42"/>
      <c r="S216" s="42"/>
      <c r="T216" s="42"/>
      <c r="U216" s="19">
        <f t="shared" si="230"/>
        <v>0</v>
      </c>
      <c r="V216" s="42">
        <f t="shared" si="231"/>
        <v>0</v>
      </c>
      <c r="X216" s="1"/>
      <c r="Y216" s="1"/>
      <c r="Z216" s="1"/>
      <c r="AA216" s="1"/>
      <c r="AB216" s="1"/>
      <c r="AC216" s="1"/>
      <c r="AD216" s="1"/>
      <c r="AE216" s="1"/>
      <c r="AF216" s="1"/>
      <c r="AG216" s="1"/>
      <c r="AH216" s="1"/>
      <c r="AI216" s="1"/>
    </row>
    <row r="217" spans="1:35" s="3" customFormat="1">
      <c r="A217" s="48">
        <v>2223</v>
      </c>
      <c r="B217" s="53" t="s">
        <v>673</v>
      </c>
      <c r="C217" s="53"/>
      <c r="D217" s="7"/>
      <c r="E217" s="4"/>
      <c r="F217" s="173">
        <v>1</v>
      </c>
      <c r="G217" s="9"/>
      <c r="H217" s="8">
        <f t="shared" si="226"/>
        <v>1</v>
      </c>
      <c r="I217" s="4">
        <v>1</v>
      </c>
      <c r="J217" s="9" t="s">
        <v>216</v>
      </c>
      <c r="K217" s="14"/>
      <c r="L217" s="19">
        <f t="shared" si="227"/>
        <v>0</v>
      </c>
      <c r="M217" s="32"/>
      <c r="N217" s="345"/>
      <c r="O217" s="359">
        <f t="shared" si="228"/>
        <v>0</v>
      </c>
      <c r="P217" s="19">
        <f t="shared" si="229"/>
        <v>0</v>
      </c>
      <c r="Q217" s="42"/>
      <c r="R217" s="42"/>
      <c r="S217" s="42"/>
      <c r="T217" s="42"/>
      <c r="U217" s="19">
        <f t="shared" si="230"/>
        <v>0</v>
      </c>
      <c r="V217" s="42">
        <f t="shared" si="231"/>
        <v>0</v>
      </c>
      <c r="X217" s="1"/>
      <c r="Y217" s="1"/>
      <c r="Z217" s="1"/>
      <c r="AA217" s="1"/>
      <c r="AB217" s="1"/>
      <c r="AC217" s="1"/>
      <c r="AD217" s="1"/>
      <c r="AE217" s="1"/>
      <c r="AF217" s="1"/>
      <c r="AG217" s="1"/>
      <c r="AH217" s="1"/>
      <c r="AI217" s="1"/>
    </row>
    <row r="218" spans="1:35" s="3" customFormat="1">
      <c r="A218" s="18"/>
      <c r="B218" s="55" t="s">
        <v>253</v>
      </c>
      <c r="C218" s="55"/>
      <c r="D218" s="7"/>
      <c r="E218" s="4"/>
      <c r="F218" s="173"/>
      <c r="G218" s="9"/>
      <c r="H218" s="8"/>
      <c r="I218" s="4"/>
      <c r="J218" s="9"/>
      <c r="K218" s="14"/>
      <c r="L218" s="21">
        <f t="shared" ref="L218:V218" si="232">SUM(L208:L217)</f>
        <v>0</v>
      </c>
      <c r="M218" s="28">
        <f t="shared" si="232"/>
        <v>0</v>
      </c>
      <c r="N218" s="346">
        <f t="shared" ref="N218" si="233">SUM(N208:N217)</f>
        <v>0</v>
      </c>
      <c r="O218" s="355">
        <f t="shared" ref="O218" si="234">SUM(O208:O217)</f>
        <v>0</v>
      </c>
      <c r="P218" s="21">
        <f t="shared" si="232"/>
        <v>0</v>
      </c>
      <c r="Q218" s="43">
        <f t="shared" si="232"/>
        <v>0</v>
      </c>
      <c r="R218" s="43">
        <f t="shared" si="232"/>
        <v>0</v>
      </c>
      <c r="S218" s="43">
        <f t="shared" si="232"/>
        <v>0</v>
      </c>
      <c r="T218" s="43">
        <f t="shared" si="232"/>
        <v>0</v>
      </c>
      <c r="U218" s="21">
        <f t="shared" si="232"/>
        <v>0</v>
      </c>
      <c r="V218" s="43">
        <f t="shared" si="232"/>
        <v>0</v>
      </c>
      <c r="X218" s="1"/>
      <c r="Y218" s="1"/>
      <c r="Z218" s="1"/>
      <c r="AA218" s="1"/>
      <c r="AB218" s="1"/>
      <c r="AC218" s="1"/>
      <c r="AD218" s="1"/>
      <c r="AE218" s="1"/>
      <c r="AF218" s="1"/>
      <c r="AG218" s="1"/>
      <c r="AH218" s="1"/>
      <c r="AI218" s="1"/>
    </row>
    <row r="219" spans="1:35" s="3" customFormat="1">
      <c r="A219" s="48"/>
      <c r="B219" s="53"/>
      <c r="C219" s="53"/>
      <c r="D219" s="7"/>
      <c r="E219" s="4"/>
      <c r="F219" s="173"/>
      <c r="G219" s="9"/>
      <c r="H219" s="8"/>
      <c r="I219" s="4"/>
      <c r="J219" s="4"/>
      <c r="K219" s="14"/>
      <c r="L219" s="19"/>
      <c r="M219" s="32"/>
      <c r="N219" s="345"/>
      <c r="O219" s="359"/>
      <c r="P219" s="19"/>
      <c r="Q219" s="42"/>
      <c r="R219" s="42"/>
      <c r="S219" s="42"/>
      <c r="T219" s="42"/>
      <c r="U219" s="19"/>
      <c r="V219" s="42"/>
      <c r="X219" s="1"/>
      <c r="Y219" s="1"/>
      <c r="Z219" s="1"/>
      <c r="AA219" s="1"/>
      <c r="AB219" s="1"/>
      <c r="AC219" s="1"/>
      <c r="AD219" s="1"/>
      <c r="AE219" s="1"/>
      <c r="AF219" s="1"/>
      <c r="AG219" s="1"/>
      <c r="AH219" s="1"/>
      <c r="AI219" s="1"/>
    </row>
    <row r="220" spans="1:35" s="3" customFormat="1">
      <c r="A220" s="181">
        <v>2300</v>
      </c>
      <c r="B220" s="38" t="s">
        <v>223</v>
      </c>
      <c r="C220" s="38"/>
      <c r="D220" s="7"/>
      <c r="E220" s="4"/>
      <c r="F220" s="173"/>
      <c r="G220" s="9"/>
      <c r="H220" s="8"/>
      <c r="I220" s="4"/>
      <c r="J220" s="4"/>
      <c r="K220" s="14"/>
      <c r="L220" s="20"/>
      <c r="M220" s="33"/>
      <c r="N220" s="352"/>
      <c r="O220" s="354"/>
      <c r="P220" s="20"/>
      <c r="Q220" s="42"/>
      <c r="R220" s="42"/>
      <c r="S220" s="42"/>
      <c r="T220" s="42"/>
      <c r="U220" s="19"/>
      <c r="V220" s="42"/>
      <c r="X220" s="1"/>
      <c r="Y220" s="1"/>
      <c r="Z220" s="1"/>
      <c r="AA220" s="1"/>
      <c r="AB220" s="1"/>
      <c r="AC220" s="1"/>
      <c r="AD220" s="1"/>
      <c r="AE220" s="1"/>
      <c r="AF220" s="1"/>
      <c r="AG220" s="1"/>
      <c r="AH220" s="1"/>
      <c r="AI220" s="1"/>
    </row>
    <row r="221" spans="1:35" s="3" customFormat="1">
      <c r="A221" s="180">
        <v>2301</v>
      </c>
      <c r="B221" s="53" t="s">
        <v>40</v>
      </c>
      <c r="C221" s="53"/>
      <c r="D221" s="7"/>
      <c r="E221" s="4">
        <f>sm*2</f>
        <v>0</v>
      </c>
      <c r="F221" s="173">
        <f>sm</f>
        <v>0</v>
      </c>
      <c r="G221" s="9">
        <f>wm</f>
        <v>0</v>
      </c>
      <c r="H221" s="8">
        <f t="shared" ref="H221:H233" si="235">SUM(E221:G221)</f>
        <v>0</v>
      </c>
      <c r="I221" s="4">
        <v>1</v>
      </c>
      <c r="J221" s="9" t="s">
        <v>261</v>
      </c>
      <c r="K221" s="14"/>
      <c r="L221" s="19">
        <f t="shared" ref="L221:L233" si="236">H221*I221*K221</f>
        <v>0</v>
      </c>
      <c r="M221" s="32"/>
      <c r="N221" s="345"/>
      <c r="O221" s="359">
        <f t="shared" ref="O221:O233" si="237">L:L+N:N</f>
        <v>0</v>
      </c>
      <c r="P221" s="19">
        <f t="shared" ref="P221:P233" si="238">MAX(L221-SUM(Q221:T221),0)</f>
        <v>0</v>
      </c>
      <c r="Q221" s="42"/>
      <c r="R221" s="42"/>
      <c r="S221" s="42"/>
      <c r="T221" s="42"/>
      <c r="U221" s="19">
        <f t="shared" ref="U221:U233" si="239">L221-SUM(P221:T221)</f>
        <v>0</v>
      </c>
      <c r="V221" s="42">
        <f t="shared" ref="V221:V231" si="240">P221</f>
        <v>0</v>
      </c>
      <c r="X221" s="1"/>
      <c r="Y221" s="1"/>
      <c r="Z221" s="1"/>
      <c r="AA221" s="1"/>
      <c r="AB221" s="1"/>
      <c r="AC221" s="1"/>
      <c r="AD221" s="1"/>
      <c r="AE221" s="1"/>
      <c r="AF221" s="1"/>
      <c r="AG221" s="1"/>
      <c r="AH221" s="1"/>
      <c r="AI221" s="1"/>
    </row>
    <row r="222" spans="1:35" s="3" customFormat="1">
      <c r="A222" s="180">
        <v>2302</v>
      </c>
      <c r="B222" s="53" t="s">
        <v>41</v>
      </c>
      <c r="C222" s="53"/>
      <c r="D222" s="7"/>
      <c r="E222" s="4"/>
      <c r="F222" s="173">
        <v>1</v>
      </c>
      <c r="G222" s="9"/>
      <c r="H222" s="8">
        <f t="shared" si="235"/>
        <v>1</v>
      </c>
      <c r="I222" s="4">
        <v>1</v>
      </c>
      <c r="J222" s="9" t="s">
        <v>260</v>
      </c>
      <c r="K222" s="14"/>
      <c r="L222" s="19">
        <f t="shared" si="236"/>
        <v>0</v>
      </c>
      <c r="M222" s="32"/>
      <c r="N222" s="345"/>
      <c r="O222" s="359">
        <f t="shared" si="237"/>
        <v>0</v>
      </c>
      <c r="P222" s="19">
        <f t="shared" si="238"/>
        <v>0</v>
      </c>
      <c r="Q222" s="42"/>
      <c r="R222" s="42"/>
      <c r="S222" s="42"/>
      <c r="T222" s="42"/>
      <c r="U222" s="19">
        <f t="shared" si="239"/>
        <v>0</v>
      </c>
      <c r="V222" s="42">
        <f t="shared" si="240"/>
        <v>0</v>
      </c>
      <c r="X222" s="1"/>
      <c r="Y222" s="1"/>
      <c r="Z222" s="1"/>
      <c r="AA222" s="1"/>
      <c r="AB222" s="1"/>
      <c r="AC222" s="1"/>
      <c r="AD222" s="1"/>
      <c r="AE222" s="1"/>
      <c r="AF222" s="1"/>
      <c r="AG222" s="1"/>
      <c r="AH222" s="1"/>
      <c r="AI222" s="1"/>
    </row>
    <row r="223" spans="1:35" s="3" customFormat="1">
      <c r="A223" s="180">
        <v>2303</v>
      </c>
      <c r="B223" s="53" t="s">
        <v>309</v>
      </c>
      <c r="C223" s="53"/>
      <c r="D223" s="7"/>
      <c r="E223" s="4"/>
      <c r="F223" s="173">
        <v>1</v>
      </c>
      <c r="G223" s="9"/>
      <c r="H223" s="8">
        <f t="shared" si="235"/>
        <v>1</v>
      </c>
      <c r="I223" s="4">
        <v>1</v>
      </c>
      <c r="J223" s="9" t="s">
        <v>260</v>
      </c>
      <c r="K223" s="14"/>
      <c r="L223" s="19">
        <f t="shared" si="236"/>
        <v>0</v>
      </c>
      <c r="M223" s="32"/>
      <c r="N223" s="345"/>
      <c r="O223" s="359">
        <f t="shared" si="237"/>
        <v>0</v>
      </c>
      <c r="P223" s="19">
        <f t="shared" si="238"/>
        <v>0</v>
      </c>
      <c r="Q223" s="42"/>
      <c r="R223" s="42"/>
      <c r="S223" s="42"/>
      <c r="T223" s="42"/>
      <c r="U223" s="19">
        <f t="shared" si="239"/>
        <v>0</v>
      </c>
      <c r="V223" s="42">
        <f t="shared" si="240"/>
        <v>0</v>
      </c>
      <c r="X223" s="1"/>
      <c r="Y223" s="1"/>
      <c r="Z223" s="1"/>
      <c r="AA223" s="1"/>
      <c r="AB223" s="1"/>
      <c r="AC223" s="1"/>
      <c r="AD223" s="1"/>
      <c r="AE223" s="1"/>
      <c r="AF223" s="1"/>
      <c r="AG223" s="1"/>
      <c r="AH223" s="1"/>
      <c r="AI223" s="1"/>
    </row>
    <row r="224" spans="1:35" s="3" customFormat="1">
      <c r="A224" s="48">
        <v>2305</v>
      </c>
      <c r="B224" s="53" t="s">
        <v>594</v>
      </c>
      <c r="C224" s="53"/>
      <c r="D224" s="7"/>
      <c r="E224" s="4">
        <f>shoot</f>
        <v>0</v>
      </c>
      <c r="F224" s="173">
        <f>shoot</f>
        <v>0</v>
      </c>
      <c r="G224" s="9"/>
      <c r="H224" s="8">
        <f t="shared" si="235"/>
        <v>0</v>
      </c>
      <c r="I224" s="4">
        <v>1</v>
      </c>
      <c r="J224" s="9" t="s">
        <v>260</v>
      </c>
      <c r="K224" s="14"/>
      <c r="L224" s="19">
        <f t="shared" si="236"/>
        <v>0</v>
      </c>
      <c r="M224" s="32"/>
      <c r="N224" s="345"/>
      <c r="O224" s="359">
        <f t="shared" si="237"/>
        <v>0</v>
      </c>
      <c r="P224" s="19">
        <f t="shared" si="238"/>
        <v>0</v>
      </c>
      <c r="Q224" s="42"/>
      <c r="R224" s="42"/>
      <c r="S224" s="42"/>
      <c r="T224" s="42"/>
      <c r="U224" s="19">
        <f t="shared" si="239"/>
        <v>0</v>
      </c>
      <c r="V224" s="42">
        <f t="shared" si="240"/>
        <v>0</v>
      </c>
      <c r="X224" s="1"/>
      <c r="Y224" s="1"/>
      <c r="Z224" s="1"/>
      <c r="AA224" s="1"/>
      <c r="AB224" s="1"/>
      <c r="AC224" s="1"/>
      <c r="AD224" s="1"/>
      <c r="AE224" s="1"/>
      <c r="AF224" s="1"/>
      <c r="AG224" s="1"/>
      <c r="AH224" s="1"/>
      <c r="AI224" s="1"/>
    </row>
    <row r="225" spans="1:35" s="3" customFormat="1">
      <c r="A225" s="48">
        <v>2307</v>
      </c>
      <c r="B225" s="53" t="s">
        <v>595</v>
      </c>
      <c r="C225" s="53"/>
      <c r="D225" s="7"/>
      <c r="E225" s="4"/>
      <c r="F225" s="173">
        <f>shoot</f>
        <v>0</v>
      </c>
      <c r="G225" s="9"/>
      <c r="H225" s="8">
        <f t="shared" si="235"/>
        <v>0</v>
      </c>
      <c r="I225" s="4">
        <v>1</v>
      </c>
      <c r="J225" s="9" t="s">
        <v>260</v>
      </c>
      <c r="K225" s="14"/>
      <c r="L225" s="19">
        <f t="shared" si="236"/>
        <v>0</v>
      </c>
      <c r="M225" s="32"/>
      <c r="N225" s="345"/>
      <c r="O225" s="359">
        <f t="shared" si="237"/>
        <v>0</v>
      </c>
      <c r="P225" s="19">
        <f t="shared" si="238"/>
        <v>0</v>
      </c>
      <c r="Q225" s="42"/>
      <c r="R225" s="42"/>
      <c r="S225" s="42"/>
      <c r="T225" s="42"/>
      <c r="U225" s="19">
        <f t="shared" si="239"/>
        <v>0</v>
      </c>
      <c r="V225" s="42">
        <f t="shared" si="240"/>
        <v>0</v>
      </c>
      <c r="X225" s="1"/>
      <c r="Y225" s="1"/>
      <c r="Z225" s="1"/>
      <c r="AA225" s="1"/>
      <c r="AB225" s="1"/>
      <c r="AC225" s="1"/>
      <c r="AD225" s="1"/>
      <c r="AE225" s="1"/>
      <c r="AF225" s="1"/>
      <c r="AG225" s="1"/>
      <c r="AH225" s="1"/>
      <c r="AI225" s="1"/>
    </row>
    <row r="226" spans="1:35" s="3" customFormat="1">
      <c r="A226" s="48">
        <v>2308</v>
      </c>
      <c r="B226" s="53" t="s">
        <v>674</v>
      </c>
      <c r="C226" s="53"/>
      <c r="D226" s="7"/>
      <c r="E226" s="4"/>
      <c r="F226" s="173">
        <v>1</v>
      </c>
      <c r="G226" s="9"/>
      <c r="H226" s="8">
        <f t="shared" si="235"/>
        <v>1</v>
      </c>
      <c r="I226" s="4">
        <v>1</v>
      </c>
      <c r="J226" s="9" t="s">
        <v>260</v>
      </c>
      <c r="K226" s="14"/>
      <c r="L226" s="19">
        <f t="shared" si="236"/>
        <v>0</v>
      </c>
      <c r="M226" s="32"/>
      <c r="N226" s="345"/>
      <c r="O226" s="359">
        <f t="shared" si="237"/>
        <v>0</v>
      </c>
      <c r="P226" s="19">
        <f t="shared" si="238"/>
        <v>0</v>
      </c>
      <c r="Q226" s="42"/>
      <c r="R226" s="42"/>
      <c r="S226" s="42"/>
      <c r="T226" s="42"/>
      <c r="U226" s="19">
        <f t="shared" si="239"/>
        <v>0</v>
      </c>
      <c r="V226" s="42">
        <f t="shared" si="240"/>
        <v>0</v>
      </c>
      <c r="X226" s="1"/>
      <c r="Y226" s="1"/>
      <c r="Z226" s="1"/>
      <c r="AA226" s="1"/>
      <c r="AB226" s="1"/>
      <c r="AC226" s="1"/>
      <c r="AD226" s="1"/>
      <c r="AE226" s="1"/>
      <c r="AF226" s="1"/>
      <c r="AG226" s="1"/>
      <c r="AH226" s="1"/>
      <c r="AI226" s="1"/>
    </row>
    <row r="227" spans="1:35" s="3" customFormat="1">
      <c r="A227" s="48">
        <v>2309</v>
      </c>
      <c r="B227" s="53" t="s">
        <v>675</v>
      </c>
      <c r="C227" s="53"/>
      <c r="D227" s="7"/>
      <c r="E227" s="4"/>
      <c r="F227" s="173">
        <v>1</v>
      </c>
      <c r="G227" s="9"/>
      <c r="H227" s="8">
        <f t="shared" si="235"/>
        <v>1</v>
      </c>
      <c r="I227" s="4">
        <v>1</v>
      </c>
      <c r="J227" s="9" t="s">
        <v>260</v>
      </c>
      <c r="K227" s="14"/>
      <c r="L227" s="19">
        <f t="shared" si="236"/>
        <v>0</v>
      </c>
      <c r="M227" s="32"/>
      <c r="N227" s="345"/>
      <c r="O227" s="359">
        <f t="shared" si="237"/>
        <v>0</v>
      </c>
      <c r="P227" s="19">
        <f t="shared" si="238"/>
        <v>0</v>
      </c>
      <c r="Q227" s="42"/>
      <c r="R227" s="42"/>
      <c r="S227" s="42"/>
      <c r="T227" s="42"/>
      <c r="U227" s="19">
        <f t="shared" si="239"/>
        <v>0</v>
      </c>
      <c r="V227" s="42">
        <f t="shared" si="240"/>
        <v>0</v>
      </c>
      <c r="X227" s="1"/>
      <c r="Y227" s="1"/>
      <c r="Z227" s="1"/>
      <c r="AA227" s="1"/>
      <c r="AB227" s="1"/>
      <c r="AC227" s="1"/>
      <c r="AD227" s="1"/>
      <c r="AE227" s="1"/>
      <c r="AF227" s="1"/>
      <c r="AG227" s="1"/>
      <c r="AH227" s="1"/>
      <c r="AI227" s="1"/>
    </row>
    <row r="228" spans="1:35" s="3" customFormat="1">
      <c r="A228" s="48">
        <v>2310</v>
      </c>
      <c r="B228" s="53" t="s">
        <v>822</v>
      </c>
      <c r="C228" s="53"/>
      <c r="D228" s="7"/>
      <c r="E228" s="4"/>
      <c r="F228" s="173">
        <v>1</v>
      </c>
      <c r="G228" s="9"/>
      <c r="H228" s="8">
        <f t="shared" si="235"/>
        <v>1</v>
      </c>
      <c r="I228" s="4">
        <v>1</v>
      </c>
      <c r="J228" s="9" t="s">
        <v>260</v>
      </c>
      <c r="K228" s="14"/>
      <c r="L228" s="19">
        <f t="shared" si="236"/>
        <v>0</v>
      </c>
      <c r="M228" s="32"/>
      <c r="N228" s="345"/>
      <c r="O228" s="359">
        <f t="shared" si="237"/>
        <v>0</v>
      </c>
      <c r="P228" s="19">
        <f t="shared" si="238"/>
        <v>0</v>
      </c>
      <c r="Q228" s="42"/>
      <c r="R228" s="42"/>
      <c r="S228" s="42"/>
      <c r="T228" s="42"/>
      <c r="U228" s="19">
        <f t="shared" si="239"/>
        <v>0</v>
      </c>
      <c r="V228" s="42">
        <f t="shared" si="240"/>
        <v>0</v>
      </c>
      <c r="X228" s="1"/>
      <c r="Y228" s="1"/>
      <c r="Z228" s="1"/>
      <c r="AA228" s="1"/>
      <c r="AB228" s="1"/>
      <c r="AC228" s="1"/>
      <c r="AD228" s="1"/>
      <c r="AE228" s="1"/>
      <c r="AF228" s="1"/>
      <c r="AG228" s="1"/>
      <c r="AH228" s="1"/>
      <c r="AI228" s="1"/>
    </row>
    <row r="229" spans="1:35" s="3" customFormat="1">
      <c r="A229" s="180">
        <v>2312</v>
      </c>
      <c r="B229" s="53" t="s">
        <v>311</v>
      </c>
      <c r="C229" s="53"/>
      <c r="D229" s="7"/>
      <c r="E229" s="4"/>
      <c r="F229" s="173">
        <v>1</v>
      </c>
      <c r="G229" s="9"/>
      <c r="H229" s="8">
        <f t="shared" si="235"/>
        <v>1</v>
      </c>
      <c r="I229" s="4">
        <v>1</v>
      </c>
      <c r="J229" s="9" t="s">
        <v>260</v>
      </c>
      <c r="K229" s="14"/>
      <c r="L229" s="19">
        <f t="shared" si="236"/>
        <v>0</v>
      </c>
      <c r="M229" s="32"/>
      <c r="N229" s="345"/>
      <c r="O229" s="359">
        <f t="shared" si="237"/>
        <v>0</v>
      </c>
      <c r="P229" s="19">
        <f t="shared" si="238"/>
        <v>0</v>
      </c>
      <c r="Q229" s="42"/>
      <c r="R229" s="42"/>
      <c r="S229" s="42"/>
      <c r="T229" s="42"/>
      <c r="U229" s="19">
        <f t="shared" si="239"/>
        <v>0</v>
      </c>
      <c r="V229" s="42">
        <f t="shared" si="240"/>
        <v>0</v>
      </c>
      <c r="X229" s="1"/>
      <c r="Y229" s="1"/>
      <c r="Z229" s="1"/>
      <c r="AA229" s="1"/>
      <c r="AB229" s="1"/>
      <c r="AC229" s="1"/>
      <c r="AD229" s="1"/>
      <c r="AE229" s="1"/>
      <c r="AF229" s="1"/>
      <c r="AG229" s="1"/>
      <c r="AH229" s="1"/>
      <c r="AI229" s="1"/>
    </row>
    <row r="230" spans="1:35" s="3" customFormat="1">
      <c r="A230" s="48">
        <v>2313</v>
      </c>
      <c r="B230" s="53" t="s">
        <v>42</v>
      </c>
      <c r="C230" s="53"/>
      <c r="D230" s="7"/>
      <c r="E230" s="4"/>
      <c r="F230" s="173">
        <f>sm</f>
        <v>0</v>
      </c>
      <c r="G230" s="9"/>
      <c r="H230" s="8">
        <f t="shared" si="235"/>
        <v>0</v>
      </c>
      <c r="I230" s="4">
        <v>1</v>
      </c>
      <c r="J230" s="9" t="s">
        <v>261</v>
      </c>
      <c r="K230" s="14"/>
      <c r="L230" s="19">
        <f t="shared" si="236"/>
        <v>0</v>
      </c>
      <c r="M230" s="32"/>
      <c r="N230" s="345"/>
      <c r="O230" s="359">
        <f t="shared" si="237"/>
        <v>0</v>
      </c>
      <c r="P230" s="19">
        <f t="shared" si="238"/>
        <v>0</v>
      </c>
      <c r="Q230" s="42"/>
      <c r="R230" s="42"/>
      <c r="S230" s="42"/>
      <c r="T230" s="42"/>
      <c r="U230" s="19">
        <f t="shared" si="239"/>
        <v>0</v>
      </c>
      <c r="V230" s="42">
        <f t="shared" si="240"/>
        <v>0</v>
      </c>
      <c r="X230" s="1"/>
      <c r="Y230" s="1"/>
      <c r="Z230" s="1"/>
      <c r="AA230" s="1"/>
      <c r="AB230" s="1"/>
      <c r="AC230" s="1"/>
      <c r="AD230" s="1"/>
      <c r="AE230" s="1"/>
      <c r="AF230" s="1"/>
      <c r="AG230" s="1"/>
      <c r="AH230" s="1"/>
      <c r="AI230" s="1"/>
    </row>
    <row r="231" spans="1:35" s="3" customFormat="1">
      <c r="A231" s="180">
        <v>2343</v>
      </c>
      <c r="B231" s="53" t="s">
        <v>979</v>
      </c>
      <c r="C231" s="53"/>
      <c r="D231" s="7"/>
      <c r="E231" s="4"/>
      <c r="F231" s="173">
        <v>1</v>
      </c>
      <c r="G231" s="9"/>
      <c r="H231" s="8">
        <f t="shared" si="235"/>
        <v>1</v>
      </c>
      <c r="I231" s="4">
        <v>1</v>
      </c>
      <c r="J231" s="9" t="s">
        <v>216</v>
      </c>
      <c r="K231" s="14"/>
      <c r="L231" s="19">
        <f t="shared" si="236"/>
        <v>0</v>
      </c>
      <c r="M231" s="32"/>
      <c r="N231" s="345"/>
      <c r="O231" s="359">
        <f t="shared" si="237"/>
        <v>0</v>
      </c>
      <c r="P231" s="19">
        <f t="shared" si="238"/>
        <v>0</v>
      </c>
      <c r="Q231" s="42"/>
      <c r="R231" s="42"/>
      <c r="S231" s="42"/>
      <c r="T231" s="42"/>
      <c r="U231" s="19">
        <f t="shared" si="239"/>
        <v>0</v>
      </c>
      <c r="V231" s="42">
        <f t="shared" si="240"/>
        <v>0</v>
      </c>
      <c r="X231" s="1"/>
      <c r="Y231" s="1"/>
      <c r="Z231" s="1"/>
      <c r="AA231" s="1"/>
      <c r="AB231" s="1"/>
      <c r="AC231" s="1"/>
      <c r="AD231" s="1"/>
      <c r="AE231" s="1"/>
      <c r="AF231" s="1"/>
      <c r="AG231" s="1"/>
      <c r="AH231" s="1"/>
      <c r="AI231" s="1"/>
    </row>
    <row r="232" spans="1:35" s="3" customFormat="1">
      <c r="A232" s="48">
        <v>2345</v>
      </c>
      <c r="B232" s="53" t="s">
        <v>45</v>
      </c>
      <c r="C232" s="53"/>
      <c r="D232" s="7"/>
      <c r="E232" s="4"/>
      <c r="F232" s="173">
        <v>1</v>
      </c>
      <c r="G232" s="9"/>
      <c r="H232" s="8">
        <f t="shared" si="235"/>
        <v>1</v>
      </c>
      <c r="I232" s="4">
        <v>1</v>
      </c>
      <c r="J232" s="9" t="s">
        <v>261</v>
      </c>
      <c r="K232" s="14"/>
      <c r="L232" s="19">
        <f t="shared" si="236"/>
        <v>0</v>
      </c>
      <c r="M232" s="32"/>
      <c r="N232" s="345"/>
      <c r="O232" s="359">
        <f t="shared" si="237"/>
        <v>0</v>
      </c>
      <c r="P232" s="19">
        <f t="shared" si="238"/>
        <v>0</v>
      </c>
      <c r="Q232" s="42"/>
      <c r="R232" s="42"/>
      <c r="S232" s="42"/>
      <c r="T232" s="42"/>
      <c r="U232" s="19">
        <f t="shared" si="239"/>
        <v>0</v>
      </c>
      <c r="V232" s="45"/>
      <c r="X232" s="1"/>
      <c r="Y232" s="1"/>
      <c r="Z232" s="1"/>
      <c r="AA232" s="1"/>
      <c r="AB232" s="1"/>
      <c r="AC232" s="1"/>
      <c r="AD232" s="1"/>
      <c r="AE232" s="1"/>
      <c r="AF232" s="1"/>
      <c r="AG232" s="1"/>
      <c r="AH232" s="1"/>
      <c r="AI232" s="1"/>
    </row>
    <row r="233" spans="1:35" s="3" customFormat="1">
      <c r="A233" s="48">
        <v>2392</v>
      </c>
      <c r="B233" s="53" t="s">
        <v>46</v>
      </c>
      <c r="C233" s="53"/>
      <c r="D233" s="7"/>
      <c r="E233" s="4"/>
      <c r="F233" s="173">
        <v>1</v>
      </c>
      <c r="G233" s="9"/>
      <c r="H233" s="8">
        <f t="shared" si="235"/>
        <v>1</v>
      </c>
      <c r="I233" s="4">
        <v>1</v>
      </c>
      <c r="J233" s="9" t="s">
        <v>216</v>
      </c>
      <c r="K233" s="14"/>
      <c r="L233" s="19">
        <f t="shared" si="236"/>
        <v>0</v>
      </c>
      <c r="M233" s="32"/>
      <c r="N233" s="345"/>
      <c r="O233" s="359">
        <f t="shared" si="237"/>
        <v>0</v>
      </c>
      <c r="P233" s="19">
        <f t="shared" si="238"/>
        <v>0</v>
      </c>
      <c r="Q233" s="42"/>
      <c r="R233" s="42"/>
      <c r="S233" s="42"/>
      <c r="T233" s="42"/>
      <c r="U233" s="19">
        <f t="shared" si="239"/>
        <v>0</v>
      </c>
      <c r="V233" s="42">
        <f>P233</f>
        <v>0</v>
      </c>
      <c r="X233" s="1"/>
      <c r="Y233" s="1"/>
      <c r="Z233" s="1"/>
      <c r="AA233" s="1"/>
      <c r="AB233" s="1"/>
      <c r="AC233" s="1"/>
      <c r="AD233" s="1"/>
      <c r="AE233" s="1"/>
      <c r="AF233" s="1"/>
      <c r="AG233" s="1"/>
      <c r="AH233" s="1"/>
      <c r="AI233" s="1"/>
    </row>
    <row r="234" spans="1:35" s="3" customFormat="1">
      <c r="A234" s="18"/>
      <c r="B234" s="55" t="s">
        <v>253</v>
      </c>
      <c r="C234" s="55"/>
      <c r="D234" s="7"/>
      <c r="E234" s="4"/>
      <c r="F234" s="173"/>
      <c r="G234" s="9"/>
      <c r="H234" s="8"/>
      <c r="I234" s="4"/>
      <c r="J234" s="9"/>
      <c r="K234" s="14"/>
      <c r="L234" s="21">
        <f t="shared" ref="L234:V234" si="241">SUM(L221:L233)</f>
        <v>0</v>
      </c>
      <c r="M234" s="28">
        <f t="shared" si="241"/>
        <v>0</v>
      </c>
      <c r="N234" s="346">
        <f t="shared" ref="N234" si="242">SUM(N221:N233)</f>
        <v>0</v>
      </c>
      <c r="O234" s="355">
        <f t="shared" ref="O234" si="243">SUM(O221:O233)</f>
        <v>0</v>
      </c>
      <c r="P234" s="21">
        <f t="shared" si="241"/>
        <v>0</v>
      </c>
      <c r="Q234" s="43">
        <f t="shared" si="241"/>
        <v>0</v>
      </c>
      <c r="R234" s="43">
        <f t="shared" si="241"/>
        <v>0</v>
      </c>
      <c r="S234" s="43">
        <f t="shared" si="241"/>
        <v>0</v>
      </c>
      <c r="T234" s="43">
        <f t="shared" si="241"/>
        <v>0</v>
      </c>
      <c r="U234" s="21">
        <f t="shared" si="241"/>
        <v>0</v>
      </c>
      <c r="V234" s="43">
        <f t="shared" si="241"/>
        <v>0</v>
      </c>
      <c r="X234" s="1"/>
      <c r="Y234" s="1"/>
      <c r="Z234" s="1"/>
      <c r="AA234" s="1"/>
      <c r="AB234" s="1"/>
      <c r="AC234" s="1"/>
      <c r="AD234" s="1"/>
      <c r="AE234" s="1"/>
      <c r="AF234" s="1"/>
      <c r="AG234" s="1"/>
      <c r="AH234" s="1"/>
      <c r="AI234" s="1"/>
    </row>
    <row r="235" spans="1:35" s="3" customFormat="1">
      <c r="A235" s="48"/>
      <c r="B235" s="55"/>
      <c r="C235" s="55"/>
      <c r="D235" s="7"/>
      <c r="E235" s="4"/>
      <c r="F235" s="173"/>
      <c r="G235" s="9"/>
      <c r="H235" s="8"/>
      <c r="I235" s="4"/>
      <c r="J235" s="10"/>
      <c r="K235" s="14"/>
      <c r="L235" s="24"/>
      <c r="M235" s="30"/>
      <c r="N235" s="368"/>
      <c r="O235" s="357"/>
      <c r="P235" s="24"/>
      <c r="Q235" s="42"/>
      <c r="R235" s="42"/>
      <c r="S235" s="42"/>
      <c r="T235" s="42"/>
      <c r="U235" s="19"/>
      <c r="V235" s="42"/>
      <c r="X235" s="1"/>
      <c r="Y235" s="1"/>
      <c r="Z235" s="1"/>
      <c r="AA235" s="1"/>
      <c r="AB235" s="1"/>
      <c r="AC235" s="1"/>
      <c r="AD235" s="1"/>
      <c r="AE235" s="1"/>
      <c r="AF235" s="1"/>
      <c r="AG235" s="1"/>
      <c r="AH235" s="1"/>
      <c r="AI235" s="1"/>
    </row>
    <row r="236" spans="1:35" s="3" customFormat="1">
      <c r="A236" s="181">
        <v>2400</v>
      </c>
      <c r="B236" s="38" t="s">
        <v>224</v>
      </c>
      <c r="C236" s="38"/>
      <c r="D236" s="7"/>
      <c r="E236" s="4"/>
      <c r="F236" s="173"/>
      <c r="G236" s="9"/>
      <c r="H236" s="8"/>
      <c r="I236" s="4"/>
      <c r="J236" s="9"/>
      <c r="K236" s="14"/>
      <c r="L236" s="19"/>
      <c r="M236" s="32"/>
      <c r="N236" s="345"/>
      <c r="O236" s="359"/>
      <c r="P236" s="19"/>
      <c r="Q236" s="42"/>
      <c r="R236" s="42"/>
      <c r="S236" s="42"/>
      <c r="T236" s="42"/>
      <c r="U236" s="19"/>
      <c r="V236" s="42"/>
      <c r="X236" s="1"/>
      <c r="Y236" s="1"/>
      <c r="Z236" s="1"/>
      <c r="AA236" s="1"/>
      <c r="AB236" s="1"/>
      <c r="AC236" s="1"/>
      <c r="AD236" s="1"/>
      <c r="AE236" s="1"/>
      <c r="AF236" s="1"/>
      <c r="AG236" s="1"/>
      <c r="AH236" s="1"/>
      <c r="AI236" s="1"/>
    </row>
    <row r="237" spans="1:35" s="3" customFormat="1">
      <c r="A237" s="48">
        <v>2401</v>
      </c>
      <c r="B237" s="53" t="s">
        <v>47</v>
      </c>
      <c r="C237" s="53"/>
      <c r="D237" s="7"/>
      <c r="E237" s="4"/>
      <c r="F237" s="173">
        <v>1</v>
      </c>
      <c r="G237" s="9"/>
      <c r="H237" s="8">
        <f t="shared" ref="H237:H253" si="244">SUM(E237:G237)</f>
        <v>1</v>
      </c>
      <c r="I237" s="4">
        <v>1</v>
      </c>
      <c r="J237" s="9" t="s">
        <v>260</v>
      </c>
      <c r="K237" s="14"/>
      <c r="L237" s="19">
        <f t="shared" ref="L237:L253" si="245">H237*I237*K237</f>
        <v>0</v>
      </c>
      <c r="M237" s="32"/>
      <c r="N237" s="345"/>
      <c r="O237" s="359">
        <f t="shared" ref="O237:O253" si="246">L:L+N:N</f>
        <v>0</v>
      </c>
      <c r="P237" s="19">
        <f t="shared" ref="P237:P253" si="247">MAX(L237-SUM(Q237:T237),0)</f>
        <v>0</v>
      </c>
      <c r="Q237" s="42"/>
      <c r="R237" s="42"/>
      <c r="S237" s="42"/>
      <c r="T237" s="42"/>
      <c r="U237" s="19">
        <f t="shared" ref="U237:U253" si="248">L237-SUM(P237:T237)</f>
        <v>0</v>
      </c>
      <c r="V237" s="42">
        <f t="shared" ref="V237:V250" si="249">P237</f>
        <v>0</v>
      </c>
      <c r="X237" s="1"/>
      <c r="Y237" s="1"/>
      <c r="Z237" s="1"/>
      <c r="AA237" s="1"/>
      <c r="AB237" s="1"/>
      <c r="AC237" s="1"/>
      <c r="AD237" s="1"/>
      <c r="AE237" s="1"/>
      <c r="AF237" s="1"/>
      <c r="AG237" s="1"/>
      <c r="AH237" s="1"/>
      <c r="AI237" s="1"/>
    </row>
    <row r="238" spans="1:35" s="3" customFormat="1">
      <c r="A238" s="180">
        <v>2402</v>
      </c>
      <c r="B238" s="53" t="s">
        <v>806</v>
      </c>
      <c r="C238" s="53"/>
      <c r="D238" s="7"/>
      <c r="E238" s="4"/>
      <c r="F238" s="173">
        <v>1</v>
      </c>
      <c r="G238" s="9"/>
      <c r="H238" s="8">
        <f t="shared" si="244"/>
        <v>1</v>
      </c>
      <c r="I238" s="4">
        <v>1</v>
      </c>
      <c r="J238" s="9" t="s">
        <v>260</v>
      </c>
      <c r="K238" s="14"/>
      <c r="L238" s="19">
        <f t="shared" si="245"/>
        <v>0</v>
      </c>
      <c r="M238" s="32"/>
      <c r="N238" s="345"/>
      <c r="O238" s="359">
        <f t="shared" si="246"/>
        <v>0</v>
      </c>
      <c r="P238" s="19">
        <f t="shared" si="247"/>
        <v>0</v>
      </c>
      <c r="Q238" s="42"/>
      <c r="R238" s="42"/>
      <c r="S238" s="42"/>
      <c r="T238" s="42"/>
      <c r="U238" s="19">
        <f t="shared" si="248"/>
        <v>0</v>
      </c>
      <c r="V238" s="42">
        <f t="shared" si="249"/>
        <v>0</v>
      </c>
      <c r="X238" s="1"/>
      <c r="Y238" s="1"/>
      <c r="Z238" s="1"/>
      <c r="AA238" s="1"/>
      <c r="AB238" s="1"/>
      <c r="AC238" s="1"/>
      <c r="AD238" s="1"/>
      <c r="AE238" s="1"/>
      <c r="AF238" s="1"/>
      <c r="AG238" s="1"/>
      <c r="AH238" s="1"/>
      <c r="AI238" s="1"/>
    </row>
    <row r="239" spans="1:35" s="3" customFormat="1">
      <c r="A239" s="48">
        <v>2403</v>
      </c>
      <c r="B239" s="53" t="s">
        <v>48</v>
      </c>
      <c r="C239" s="53"/>
      <c r="D239" s="7"/>
      <c r="E239" s="4"/>
      <c r="F239" s="173">
        <v>1</v>
      </c>
      <c r="G239" s="9"/>
      <c r="H239" s="8">
        <f t="shared" si="244"/>
        <v>1</v>
      </c>
      <c r="I239" s="4">
        <v>1</v>
      </c>
      <c r="J239" s="9" t="s">
        <v>260</v>
      </c>
      <c r="K239" s="14"/>
      <c r="L239" s="19">
        <f t="shared" si="245"/>
        <v>0</v>
      </c>
      <c r="M239" s="32"/>
      <c r="N239" s="345"/>
      <c r="O239" s="359">
        <f t="shared" si="246"/>
        <v>0</v>
      </c>
      <c r="P239" s="19">
        <f t="shared" si="247"/>
        <v>0</v>
      </c>
      <c r="Q239" s="42"/>
      <c r="R239" s="42"/>
      <c r="S239" s="42"/>
      <c r="T239" s="42"/>
      <c r="U239" s="19">
        <f t="shared" si="248"/>
        <v>0</v>
      </c>
      <c r="V239" s="42">
        <f t="shared" si="249"/>
        <v>0</v>
      </c>
      <c r="X239" s="1"/>
      <c r="Y239" s="1"/>
      <c r="Z239" s="1"/>
      <c r="AA239" s="1"/>
      <c r="AB239" s="1"/>
      <c r="AC239" s="1"/>
      <c r="AD239" s="1"/>
      <c r="AE239" s="1"/>
      <c r="AF239" s="1"/>
      <c r="AG239" s="1"/>
      <c r="AH239" s="1"/>
      <c r="AI239" s="1"/>
    </row>
    <row r="240" spans="1:35" s="3" customFormat="1">
      <c r="A240" s="48">
        <v>2406</v>
      </c>
      <c r="B240" s="53" t="s">
        <v>49</v>
      </c>
      <c r="C240" s="53"/>
      <c r="D240" s="7"/>
      <c r="E240" s="4"/>
      <c r="F240" s="173">
        <v>1</v>
      </c>
      <c r="G240" s="9"/>
      <c r="H240" s="8">
        <f t="shared" si="244"/>
        <v>1</v>
      </c>
      <c r="I240" s="4">
        <v>1</v>
      </c>
      <c r="J240" s="9" t="s">
        <v>260</v>
      </c>
      <c r="K240" s="14"/>
      <c r="L240" s="19">
        <f t="shared" si="245"/>
        <v>0</v>
      </c>
      <c r="M240" s="32"/>
      <c r="N240" s="345"/>
      <c r="O240" s="359">
        <f t="shared" si="246"/>
        <v>0</v>
      </c>
      <c r="P240" s="19">
        <f t="shared" si="247"/>
        <v>0</v>
      </c>
      <c r="Q240" s="42"/>
      <c r="R240" s="42"/>
      <c r="S240" s="42"/>
      <c r="T240" s="42"/>
      <c r="U240" s="19">
        <f t="shared" si="248"/>
        <v>0</v>
      </c>
      <c r="V240" s="42">
        <f t="shared" si="249"/>
        <v>0</v>
      </c>
      <c r="X240" s="1"/>
      <c r="Y240" s="1"/>
      <c r="Z240" s="1"/>
      <c r="AA240" s="1"/>
      <c r="AB240" s="1"/>
      <c r="AC240" s="1"/>
      <c r="AD240" s="1"/>
      <c r="AE240" s="1"/>
      <c r="AF240" s="1"/>
      <c r="AG240" s="1"/>
      <c r="AH240" s="1"/>
      <c r="AI240" s="1"/>
    </row>
    <row r="241" spans="1:35" s="3" customFormat="1">
      <c r="A241" s="48">
        <v>2407</v>
      </c>
      <c r="B241" s="53" t="s">
        <v>50</v>
      </c>
      <c r="C241" s="53"/>
      <c r="D241" s="7"/>
      <c r="E241" s="4"/>
      <c r="F241" s="173">
        <v>1</v>
      </c>
      <c r="G241" s="9"/>
      <c r="H241" s="8">
        <f t="shared" si="244"/>
        <v>1</v>
      </c>
      <c r="I241" s="4">
        <v>1</v>
      </c>
      <c r="J241" s="9" t="s">
        <v>260</v>
      </c>
      <c r="K241" s="14"/>
      <c r="L241" s="19">
        <f t="shared" si="245"/>
        <v>0</v>
      </c>
      <c r="M241" s="32"/>
      <c r="N241" s="345"/>
      <c r="O241" s="359">
        <f t="shared" si="246"/>
        <v>0</v>
      </c>
      <c r="P241" s="19">
        <f t="shared" si="247"/>
        <v>0</v>
      </c>
      <c r="Q241" s="42"/>
      <c r="R241" s="42"/>
      <c r="S241" s="42"/>
      <c r="T241" s="42"/>
      <c r="U241" s="19">
        <f t="shared" si="248"/>
        <v>0</v>
      </c>
      <c r="V241" s="42">
        <f t="shared" si="249"/>
        <v>0</v>
      </c>
      <c r="X241" s="1"/>
      <c r="Y241" s="1"/>
      <c r="Z241" s="1"/>
      <c r="AA241" s="1"/>
      <c r="AB241" s="1"/>
      <c r="AC241" s="1"/>
      <c r="AD241" s="1"/>
      <c r="AE241" s="1"/>
      <c r="AF241" s="1"/>
      <c r="AG241" s="1"/>
      <c r="AH241" s="1"/>
      <c r="AI241" s="1"/>
    </row>
    <row r="242" spans="1:35" s="3" customFormat="1">
      <c r="A242" s="48">
        <v>2408</v>
      </c>
      <c r="B242" s="53" t="s">
        <v>51</v>
      </c>
      <c r="C242" s="53"/>
      <c r="D242" s="7"/>
      <c r="E242" s="4"/>
      <c r="F242" s="173">
        <v>1</v>
      </c>
      <c r="G242" s="9"/>
      <c r="H242" s="8">
        <f t="shared" si="244"/>
        <v>1</v>
      </c>
      <c r="I242" s="4">
        <v>1</v>
      </c>
      <c r="J242" s="9" t="s">
        <v>260</v>
      </c>
      <c r="K242" s="14"/>
      <c r="L242" s="19">
        <f t="shared" si="245"/>
        <v>0</v>
      </c>
      <c r="M242" s="32"/>
      <c r="N242" s="345"/>
      <c r="O242" s="359">
        <f t="shared" si="246"/>
        <v>0</v>
      </c>
      <c r="P242" s="19">
        <f t="shared" si="247"/>
        <v>0</v>
      </c>
      <c r="Q242" s="42"/>
      <c r="R242" s="42"/>
      <c r="S242" s="42"/>
      <c r="T242" s="42"/>
      <c r="U242" s="19">
        <f t="shared" si="248"/>
        <v>0</v>
      </c>
      <c r="V242" s="42">
        <f t="shared" si="249"/>
        <v>0</v>
      </c>
      <c r="X242" s="1"/>
      <c r="Y242" s="1"/>
      <c r="Z242" s="1"/>
      <c r="AA242" s="1"/>
      <c r="AB242" s="1"/>
      <c r="AC242" s="1"/>
      <c r="AD242" s="1"/>
      <c r="AE242" s="1"/>
      <c r="AF242" s="1"/>
      <c r="AG242" s="1"/>
      <c r="AH242" s="1"/>
      <c r="AI242" s="1"/>
    </row>
    <row r="243" spans="1:35" s="3" customFormat="1">
      <c r="A243" s="180">
        <v>2409</v>
      </c>
      <c r="B243" s="53" t="s">
        <v>315</v>
      </c>
      <c r="C243" s="53"/>
      <c r="D243" s="7"/>
      <c r="E243" s="4"/>
      <c r="F243" s="173">
        <v>1</v>
      </c>
      <c r="G243" s="9"/>
      <c r="H243" s="8">
        <f t="shared" si="244"/>
        <v>1</v>
      </c>
      <c r="I243" s="4">
        <v>1</v>
      </c>
      <c r="J243" s="9" t="s">
        <v>260</v>
      </c>
      <c r="K243" s="14"/>
      <c r="L243" s="19">
        <f t="shared" si="245"/>
        <v>0</v>
      </c>
      <c r="M243" s="32"/>
      <c r="N243" s="345"/>
      <c r="O243" s="359">
        <f t="shared" si="246"/>
        <v>0</v>
      </c>
      <c r="P243" s="19">
        <f t="shared" si="247"/>
        <v>0</v>
      </c>
      <c r="Q243" s="42"/>
      <c r="R243" s="42"/>
      <c r="S243" s="42"/>
      <c r="T243" s="42"/>
      <c r="U243" s="19">
        <f t="shared" si="248"/>
        <v>0</v>
      </c>
      <c r="V243" s="42">
        <f t="shared" si="249"/>
        <v>0</v>
      </c>
      <c r="X243" s="1"/>
      <c r="Y243" s="1"/>
      <c r="Z243" s="1"/>
      <c r="AA243" s="1"/>
      <c r="AB243" s="1"/>
      <c r="AC243" s="1"/>
      <c r="AD243" s="1"/>
      <c r="AE243" s="1"/>
      <c r="AF243" s="1"/>
      <c r="AG243" s="1"/>
      <c r="AH243" s="1"/>
      <c r="AI243" s="1"/>
    </row>
    <row r="244" spans="1:35" s="3" customFormat="1">
      <c r="A244" s="48">
        <v>2440</v>
      </c>
      <c r="B244" s="53" t="s">
        <v>316</v>
      </c>
      <c r="C244" s="53"/>
      <c r="D244" s="7"/>
      <c r="E244" s="4"/>
      <c r="F244" s="173">
        <v>1</v>
      </c>
      <c r="G244" s="9"/>
      <c r="H244" s="8">
        <f t="shared" si="244"/>
        <v>1</v>
      </c>
      <c r="I244" s="4">
        <v>1</v>
      </c>
      <c r="J244" s="9" t="s">
        <v>216</v>
      </c>
      <c r="K244" s="14"/>
      <c r="L244" s="19">
        <f t="shared" si="245"/>
        <v>0</v>
      </c>
      <c r="M244" s="32"/>
      <c r="N244" s="345"/>
      <c r="O244" s="359">
        <f t="shared" si="246"/>
        <v>0</v>
      </c>
      <c r="P244" s="19">
        <f t="shared" si="247"/>
        <v>0</v>
      </c>
      <c r="Q244" s="42"/>
      <c r="R244" s="42"/>
      <c r="S244" s="42"/>
      <c r="T244" s="42"/>
      <c r="U244" s="19">
        <f t="shared" si="248"/>
        <v>0</v>
      </c>
      <c r="V244" s="42">
        <f t="shared" si="249"/>
        <v>0</v>
      </c>
      <c r="X244" s="1"/>
      <c r="Y244" s="1"/>
      <c r="Z244" s="1"/>
      <c r="AA244" s="1"/>
      <c r="AB244" s="1"/>
      <c r="AC244" s="1"/>
      <c r="AD244" s="1"/>
      <c r="AE244" s="1"/>
      <c r="AF244" s="1"/>
      <c r="AG244" s="1"/>
      <c r="AH244" s="1"/>
      <c r="AI244" s="1"/>
    </row>
    <row r="245" spans="1:35" s="3" customFormat="1">
      <c r="A245" s="48">
        <v>2441</v>
      </c>
      <c r="B245" s="53" t="s">
        <v>43</v>
      </c>
      <c r="C245" s="53"/>
      <c r="D245" s="7"/>
      <c r="E245" s="4"/>
      <c r="F245" s="173">
        <v>1</v>
      </c>
      <c r="G245" s="9"/>
      <c r="H245" s="8">
        <f t="shared" si="244"/>
        <v>1</v>
      </c>
      <c r="I245" s="4">
        <v>1</v>
      </c>
      <c r="J245" s="9" t="s">
        <v>216</v>
      </c>
      <c r="K245" s="14"/>
      <c r="L245" s="19">
        <f t="shared" si="245"/>
        <v>0</v>
      </c>
      <c r="M245" s="32"/>
      <c r="N245" s="345"/>
      <c r="O245" s="359">
        <f t="shared" si="246"/>
        <v>0</v>
      </c>
      <c r="P245" s="19">
        <f t="shared" si="247"/>
        <v>0</v>
      </c>
      <c r="Q245" s="42"/>
      <c r="R245" s="42"/>
      <c r="S245" s="42"/>
      <c r="T245" s="42"/>
      <c r="U245" s="19">
        <f t="shared" si="248"/>
        <v>0</v>
      </c>
      <c r="V245" s="42">
        <f t="shared" si="249"/>
        <v>0</v>
      </c>
      <c r="X245" s="1"/>
      <c r="Y245" s="1"/>
      <c r="Z245" s="1"/>
      <c r="AA245" s="1"/>
      <c r="AB245" s="1"/>
      <c r="AC245" s="1"/>
      <c r="AD245" s="1"/>
      <c r="AE245" s="1"/>
      <c r="AF245" s="1"/>
      <c r="AG245" s="1"/>
      <c r="AH245" s="1"/>
      <c r="AI245" s="1"/>
    </row>
    <row r="246" spans="1:35" s="3" customFormat="1">
      <c r="A246" s="48">
        <v>2442</v>
      </c>
      <c r="B246" s="53" t="s">
        <v>44</v>
      </c>
      <c r="C246" s="53"/>
      <c r="D246" s="7"/>
      <c r="E246" s="4"/>
      <c r="F246" s="173">
        <v>1</v>
      </c>
      <c r="G246" s="9"/>
      <c r="H246" s="8">
        <f t="shared" si="244"/>
        <v>1</v>
      </c>
      <c r="I246" s="4">
        <v>1</v>
      </c>
      <c r="J246" s="9" t="s">
        <v>216</v>
      </c>
      <c r="K246" s="14"/>
      <c r="L246" s="19">
        <f t="shared" si="245"/>
        <v>0</v>
      </c>
      <c r="M246" s="32"/>
      <c r="N246" s="345"/>
      <c r="O246" s="359">
        <f t="shared" si="246"/>
        <v>0</v>
      </c>
      <c r="P246" s="19">
        <f t="shared" si="247"/>
        <v>0</v>
      </c>
      <c r="Q246" s="42"/>
      <c r="R246" s="42"/>
      <c r="S246" s="42"/>
      <c r="T246" s="42"/>
      <c r="U246" s="19">
        <f t="shared" si="248"/>
        <v>0</v>
      </c>
      <c r="V246" s="42">
        <f t="shared" si="249"/>
        <v>0</v>
      </c>
      <c r="X246" s="1"/>
      <c r="Y246" s="1"/>
      <c r="Z246" s="1"/>
      <c r="AA246" s="1"/>
      <c r="AB246" s="1"/>
      <c r="AC246" s="1"/>
      <c r="AD246" s="1"/>
      <c r="AE246" s="1"/>
      <c r="AF246" s="1"/>
      <c r="AG246" s="1"/>
      <c r="AH246" s="1"/>
      <c r="AI246" s="1"/>
    </row>
    <row r="247" spans="1:35" s="3" customFormat="1">
      <c r="A247" s="180">
        <v>2443</v>
      </c>
      <c r="B247" s="53" t="s">
        <v>318</v>
      </c>
      <c r="C247" s="53"/>
      <c r="D247" s="7"/>
      <c r="E247" s="4"/>
      <c r="F247" s="173">
        <v>1</v>
      </c>
      <c r="G247" s="9"/>
      <c r="H247" s="8">
        <f t="shared" si="244"/>
        <v>1</v>
      </c>
      <c r="I247" s="4">
        <v>1</v>
      </c>
      <c r="J247" s="9" t="s">
        <v>216</v>
      </c>
      <c r="K247" s="14"/>
      <c r="L247" s="19">
        <f t="shared" si="245"/>
        <v>0</v>
      </c>
      <c r="M247" s="32"/>
      <c r="N247" s="345"/>
      <c r="O247" s="359">
        <f t="shared" si="246"/>
        <v>0</v>
      </c>
      <c r="P247" s="19">
        <f t="shared" si="247"/>
        <v>0</v>
      </c>
      <c r="Q247" s="42"/>
      <c r="R247" s="42"/>
      <c r="S247" s="42"/>
      <c r="T247" s="42"/>
      <c r="U247" s="19">
        <f t="shared" si="248"/>
        <v>0</v>
      </c>
      <c r="V247" s="42">
        <f t="shared" si="249"/>
        <v>0</v>
      </c>
      <c r="X247" s="1"/>
      <c r="Y247" s="1"/>
      <c r="Z247" s="1"/>
      <c r="AA247" s="1"/>
      <c r="AB247" s="1"/>
      <c r="AC247" s="1"/>
      <c r="AD247" s="1"/>
      <c r="AE247" s="1"/>
      <c r="AF247" s="1"/>
      <c r="AG247" s="1"/>
      <c r="AH247" s="1"/>
      <c r="AI247" s="1"/>
    </row>
    <row r="248" spans="1:35" s="3" customFormat="1">
      <c r="A248" s="180">
        <v>2445</v>
      </c>
      <c r="B248" s="53" t="s">
        <v>320</v>
      </c>
      <c r="C248" s="53"/>
      <c r="D248" s="7"/>
      <c r="E248" s="4"/>
      <c r="F248" s="173">
        <v>1</v>
      </c>
      <c r="G248" s="9"/>
      <c r="H248" s="8">
        <f t="shared" si="244"/>
        <v>1</v>
      </c>
      <c r="I248" s="4">
        <v>1</v>
      </c>
      <c r="J248" s="9" t="s">
        <v>216</v>
      </c>
      <c r="K248" s="14"/>
      <c r="L248" s="19">
        <f t="shared" si="245"/>
        <v>0</v>
      </c>
      <c r="M248" s="32"/>
      <c r="N248" s="345"/>
      <c r="O248" s="359">
        <f t="shared" si="246"/>
        <v>0</v>
      </c>
      <c r="P248" s="19">
        <f t="shared" si="247"/>
        <v>0</v>
      </c>
      <c r="Q248" s="42"/>
      <c r="R248" s="42"/>
      <c r="S248" s="42"/>
      <c r="T248" s="42"/>
      <c r="U248" s="19">
        <f t="shared" si="248"/>
        <v>0</v>
      </c>
      <c r="V248" s="42">
        <f t="shared" si="249"/>
        <v>0</v>
      </c>
      <c r="X248" s="1"/>
      <c r="Y248" s="1"/>
      <c r="Z248" s="1"/>
      <c r="AA248" s="1"/>
      <c r="AB248" s="1"/>
      <c r="AC248" s="1"/>
      <c r="AD248" s="1"/>
      <c r="AE248" s="1"/>
      <c r="AF248" s="1"/>
      <c r="AG248" s="1"/>
      <c r="AH248" s="1"/>
      <c r="AI248" s="1"/>
    </row>
    <row r="249" spans="1:35" s="3" customFormat="1">
      <c r="A249" s="48">
        <v>2446</v>
      </c>
      <c r="B249" s="53" t="s">
        <v>676</v>
      </c>
      <c r="C249" s="53"/>
      <c r="D249" s="7"/>
      <c r="E249" s="4"/>
      <c r="F249" s="173">
        <v>1</v>
      </c>
      <c r="G249" s="9"/>
      <c r="H249" s="8">
        <f t="shared" si="244"/>
        <v>1</v>
      </c>
      <c r="I249" s="4">
        <v>1</v>
      </c>
      <c r="J249" s="9" t="s">
        <v>216</v>
      </c>
      <c r="K249" s="14"/>
      <c r="L249" s="19">
        <f t="shared" si="245"/>
        <v>0</v>
      </c>
      <c r="M249" s="32"/>
      <c r="N249" s="345"/>
      <c r="O249" s="359">
        <f t="shared" si="246"/>
        <v>0</v>
      </c>
      <c r="P249" s="19">
        <f t="shared" si="247"/>
        <v>0</v>
      </c>
      <c r="Q249" s="42"/>
      <c r="R249" s="42"/>
      <c r="S249" s="42"/>
      <c r="T249" s="42"/>
      <c r="U249" s="19">
        <f t="shared" si="248"/>
        <v>0</v>
      </c>
      <c r="V249" s="42">
        <f t="shared" si="249"/>
        <v>0</v>
      </c>
      <c r="X249" s="1"/>
      <c r="Y249" s="1"/>
      <c r="Z249" s="1"/>
      <c r="AA249" s="1"/>
      <c r="AB249" s="1"/>
      <c r="AC249" s="1"/>
      <c r="AD249" s="1"/>
      <c r="AE249" s="1"/>
      <c r="AF249" s="1"/>
      <c r="AG249" s="1"/>
      <c r="AH249" s="1"/>
      <c r="AI249" s="1"/>
    </row>
    <row r="250" spans="1:35" s="3" customFormat="1">
      <c r="A250" s="48">
        <v>2447</v>
      </c>
      <c r="B250" s="53" t="s">
        <v>677</v>
      </c>
      <c r="C250" s="53"/>
      <c r="D250" s="7"/>
      <c r="E250" s="4"/>
      <c r="F250" s="173">
        <v>1</v>
      </c>
      <c r="G250" s="9"/>
      <c r="H250" s="8">
        <f t="shared" si="244"/>
        <v>1</v>
      </c>
      <c r="I250" s="4">
        <v>1</v>
      </c>
      <c r="J250" s="9" t="s">
        <v>216</v>
      </c>
      <c r="K250" s="14"/>
      <c r="L250" s="19">
        <f t="shared" si="245"/>
        <v>0</v>
      </c>
      <c r="M250" s="32"/>
      <c r="N250" s="345"/>
      <c r="O250" s="359">
        <f t="shared" si="246"/>
        <v>0</v>
      </c>
      <c r="P250" s="19">
        <f t="shared" si="247"/>
        <v>0</v>
      </c>
      <c r="Q250" s="42"/>
      <c r="R250" s="42"/>
      <c r="S250" s="42"/>
      <c r="T250" s="42"/>
      <c r="U250" s="19">
        <f t="shared" si="248"/>
        <v>0</v>
      </c>
      <c r="V250" s="42">
        <f t="shared" si="249"/>
        <v>0</v>
      </c>
      <c r="X250" s="1"/>
      <c r="Y250" s="1"/>
      <c r="Z250" s="1"/>
      <c r="AA250" s="1"/>
      <c r="AB250" s="1"/>
      <c r="AC250" s="1"/>
      <c r="AD250" s="1"/>
      <c r="AE250" s="1"/>
      <c r="AF250" s="1"/>
      <c r="AG250" s="1"/>
      <c r="AH250" s="1"/>
      <c r="AI250" s="1"/>
    </row>
    <row r="251" spans="1:35" s="3" customFormat="1">
      <c r="A251" s="48">
        <v>2460</v>
      </c>
      <c r="B251" s="53" t="s">
        <v>52</v>
      </c>
      <c r="C251" s="53"/>
      <c r="D251" s="7"/>
      <c r="E251" s="4">
        <f>sm</f>
        <v>0</v>
      </c>
      <c r="F251" s="173">
        <f>sm</f>
        <v>0</v>
      </c>
      <c r="G251" s="9"/>
      <c r="H251" s="8">
        <f t="shared" si="244"/>
        <v>0</v>
      </c>
      <c r="I251" s="4">
        <v>1</v>
      </c>
      <c r="J251" s="9" t="s">
        <v>261</v>
      </c>
      <c r="K251" s="14"/>
      <c r="L251" s="19">
        <f t="shared" si="245"/>
        <v>0</v>
      </c>
      <c r="M251" s="32"/>
      <c r="N251" s="345"/>
      <c r="O251" s="359">
        <f t="shared" si="246"/>
        <v>0</v>
      </c>
      <c r="P251" s="19">
        <f t="shared" si="247"/>
        <v>0</v>
      </c>
      <c r="Q251" s="42"/>
      <c r="R251" s="42"/>
      <c r="S251" s="42"/>
      <c r="T251" s="42"/>
      <c r="U251" s="19">
        <f t="shared" si="248"/>
        <v>0</v>
      </c>
      <c r="V251" s="45"/>
      <c r="X251" s="1"/>
      <c r="Y251" s="1"/>
      <c r="Z251" s="1"/>
      <c r="AA251" s="1"/>
      <c r="AB251" s="1"/>
      <c r="AC251" s="1"/>
      <c r="AD251" s="1"/>
      <c r="AE251" s="1"/>
      <c r="AF251" s="1"/>
      <c r="AG251" s="1"/>
      <c r="AH251" s="1"/>
      <c r="AI251" s="1"/>
    </row>
    <row r="252" spans="1:35" s="3" customFormat="1">
      <c r="A252" s="48">
        <v>2483</v>
      </c>
      <c r="B252" s="53" t="s">
        <v>321</v>
      </c>
      <c r="C252" s="53"/>
      <c r="D252" s="7"/>
      <c r="E252" s="4"/>
      <c r="F252" s="173">
        <v>1</v>
      </c>
      <c r="G252" s="9"/>
      <c r="H252" s="8">
        <f t="shared" si="244"/>
        <v>1</v>
      </c>
      <c r="I252" s="4">
        <v>1</v>
      </c>
      <c r="J252" s="9" t="s">
        <v>260</v>
      </c>
      <c r="K252" s="14"/>
      <c r="L252" s="19">
        <f t="shared" si="245"/>
        <v>0</v>
      </c>
      <c r="M252" s="32"/>
      <c r="N252" s="345"/>
      <c r="O252" s="359">
        <f t="shared" si="246"/>
        <v>0</v>
      </c>
      <c r="P252" s="19">
        <f t="shared" si="247"/>
        <v>0</v>
      </c>
      <c r="Q252" s="42"/>
      <c r="R252" s="42"/>
      <c r="S252" s="42"/>
      <c r="T252" s="42"/>
      <c r="U252" s="19">
        <f t="shared" si="248"/>
        <v>0</v>
      </c>
      <c r="V252" s="42">
        <f>P252</f>
        <v>0</v>
      </c>
      <c r="X252" s="1"/>
      <c r="Y252" s="1"/>
      <c r="Z252" s="1"/>
      <c r="AA252" s="1"/>
      <c r="AB252" s="1"/>
      <c r="AC252" s="1"/>
      <c r="AD252" s="1"/>
      <c r="AE252" s="1"/>
      <c r="AF252" s="1"/>
      <c r="AG252" s="1"/>
      <c r="AH252" s="1"/>
      <c r="AI252" s="1"/>
    </row>
    <row r="253" spans="1:35" s="3" customFormat="1">
      <c r="A253" s="48">
        <v>2497</v>
      </c>
      <c r="B253" s="53" t="s">
        <v>159</v>
      </c>
      <c r="C253" s="53"/>
      <c r="D253" s="7"/>
      <c r="E253" s="4"/>
      <c r="F253" s="173">
        <v>1</v>
      </c>
      <c r="G253" s="9"/>
      <c r="H253" s="8">
        <f t="shared" si="244"/>
        <v>1</v>
      </c>
      <c r="I253" s="4">
        <v>1</v>
      </c>
      <c r="J253" s="9" t="s">
        <v>216</v>
      </c>
      <c r="K253" s="14"/>
      <c r="L253" s="19">
        <f t="shared" si="245"/>
        <v>0</v>
      </c>
      <c r="M253" s="32"/>
      <c r="N253" s="345"/>
      <c r="O253" s="359">
        <f t="shared" si="246"/>
        <v>0</v>
      </c>
      <c r="P253" s="19">
        <f t="shared" si="247"/>
        <v>0</v>
      </c>
      <c r="Q253" s="42"/>
      <c r="R253" s="42"/>
      <c r="S253" s="42"/>
      <c r="T253" s="42"/>
      <c r="U253" s="19">
        <f t="shared" si="248"/>
        <v>0</v>
      </c>
      <c r="V253" s="45"/>
      <c r="X253" s="1"/>
      <c r="Y253" s="1"/>
      <c r="Z253" s="1"/>
      <c r="AA253" s="1"/>
      <c r="AB253" s="1"/>
      <c r="AC253" s="1"/>
      <c r="AD253" s="1"/>
      <c r="AE253" s="1"/>
      <c r="AF253" s="1"/>
      <c r="AG253" s="1"/>
      <c r="AH253" s="1"/>
      <c r="AI253" s="1"/>
    </row>
    <row r="254" spans="1:35" s="3" customFormat="1">
      <c r="A254" s="48"/>
      <c r="B254" s="55" t="s">
        <v>253</v>
      </c>
      <c r="C254" s="55"/>
      <c r="D254" s="7"/>
      <c r="E254" s="4"/>
      <c r="F254" s="173"/>
      <c r="G254" s="9"/>
      <c r="H254" s="8"/>
      <c r="I254" s="4"/>
      <c r="J254" s="9"/>
      <c r="K254" s="14"/>
      <c r="L254" s="21">
        <f t="shared" ref="L254:V254" si="250">SUM(L237:L253)</f>
        <v>0</v>
      </c>
      <c r="M254" s="28">
        <f t="shared" si="250"/>
        <v>0</v>
      </c>
      <c r="N254" s="346">
        <f t="shared" ref="N254" si="251">SUM(N237:N253)</f>
        <v>0</v>
      </c>
      <c r="O254" s="355">
        <f t="shared" ref="O254" si="252">SUM(O237:O253)</f>
        <v>0</v>
      </c>
      <c r="P254" s="21">
        <f t="shared" si="250"/>
        <v>0</v>
      </c>
      <c r="Q254" s="43">
        <f t="shared" si="250"/>
        <v>0</v>
      </c>
      <c r="R254" s="43">
        <f t="shared" si="250"/>
        <v>0</v>
      </c>
      <c r="S254" s="43">
        <f t="shared" si="250"/>
        <v>0</v>
      </c>
      <c r="T254" s="43">
        <f t="shared" si="250"/>
        <v>0</v>
      </c>
      <c r="U254" s="21">
        <f t="shared" si="250"/>
        <v>0</v>
      </c>
      <c r="V254" s="43">
        <f t="shared" si="250"/>
        <v>0</v>
      </c>
      <c r="X254" s="1"/>
      <c r="Y254" s="1"/>
      <c r="Z254" s="1"/>
      <c r="AA254" s="1"/>
      <c r="AB254" s="1"/>
      <c r="AC254" s="1"/>
      <c r="AD254" s="1"/>
      <c r="AE254" s="1"/>
      <c r="AF254" s="1"/>
      <c r="AG254" s="1"/>
      <c r="AH254" s="1"/>
      <c r="AI254" s="1"/>
    </row>
    <row r="255" spans="1:35" s="3" customFormat="1">
      <c r="A255" s="48"/>
      <c r="B255" s="53"/>
      <c r="C255" s="53"/>
      <c r="D255" s="7"/>
      <c r="E255" s="4"/>
      <c r="F255" s="173"/>
      <c r="G255" s="9"/>
      <c r="H255" s="8"/>
      <c r="I255" s="4"/>
      <c r="J255" s="4"/>
      <c r="K255" s="14"/>
      <c r="L255" s="19"/>
      <c r="M255" s="32"/>
      <c r="N255" s="345"/>
      <c r="O255" s="359">
        <f t="shared" ref="O255:O280" si="253">L:L+N:N</f>
        <v>0</v>
      </c>
      <c r="P255" s="19"/>
      <c r="Q255" s="42"/>
      <c r="R255" s="42"/>
      <c r="S255" s="42"/>
      <c r="T255" s="42"/>
      <c r="U255" s="19">
        <f t="shared" ref="U255:U280" si="254">L255-SUM(P255:T255)</f>
        <v>0</v>
      </c>
      <c r="V255" s="42"/>
      <c r="X255" s="1"/>
      <c r="Y255" s="1"/>
      <c r="Z255" s="1"/>
      <c r="AA255" s="1"/>
      <c r="AB255" s="1"/>
      <c r="AC255" s="1"/>
      <c r="AD255" s="1"/>
      <c r="AE255" s="1"/>
      <c r="AF255" s="1"/>
      <c r="AG255" s="1"/>
      <c r="AH255" s="1"/>
      <c r="AI255" s="1"/>
    </row>
    <row r="256" spans="1:35" s="3" customFormat="1">
      <c r="A256" s="181">
        <v>2500</v>
      </c>
      <c r="B256" s="38" t="s">
        <v>225</v>
      </c>
      <c r="C256" s="38"/>
      <c r="D256" s="7"/>
      <c r="E256" s="4"/>
      <c r="F256" s="173"/>
      <c r="G256" s="9"/>
      <c r="H256" s="8"/>
      <c r="I256" s="4"/>
      <c r="J256" s="9"/>
      <c r="K256" s="14"/>
      <c r="L256" s="19"/>
      <c r="M256" s="32"/>
      <c r="N256" s="345"/>
      <c r="O256" s="359">
        <f t="shared" si="253"/>
        <v>0</v>
      </c>
      <c r="P256" s="19"/>
      <c r="Q256" s="42"/>
      <c r="R256" s="42"/>
      <c r="S256" s="42"/>
      <c r="T256" s="42"/>
      <c r="U256" s="19">
        <f t="shared" si="254"/>
        <v>0</v>
      </c>
      <c r="V256" s="42"/>
      <c r="X256" s="1"/>
      <c r="Y256" s="1"/>
      <c r="Z256" s="1"/>
      <c r="AA256" s="1"/>
      <c r="AB256" s="1"/>
      <c r="AC256" s="1"/>
      <c r="AD256" s="1"/>
      <c r="AE256" s="1"/>
      <c r="AF256" s="1"/>
      <c r="AG256" s="1"/>
      <c r="AH256" s="1"/>
      <c r="AI256" s="1"/>
    </row>
    <row r="257" spans="1:35" s="3" customFormat="1">
      <c r="A257" s="48">
        <v>2501</v>
      </c>
      <c r="B257" s="53" t="s">
        <v>53</v>
      </c>
      <c r="C257" s="53"/>
      <c r="D257" s="7"/>
      <c r="E257" s="4"/>
      <c r="F257" s="173">
        <v>1</v>
      </c>
      <c r="G257" s="9"/>
      <c r="H257" s="8">
        <f t="shared" ref="H257:H280" si="255">SUM(E257:G257)</f>
        <v>1</v>
      </c>
      <c r="I257" s="4">
        <v>1</v>
      </c>
      <c r="J257" s="9" t="s">
        <v>260</v>
      </c>
      <c r="K257" s="14"/>
      <c r="L257" s="19">
        <f t="shared" ref="L257:L280" si="256">H257*I257*K257</f>
        <v>0</v>
      </c>
      <c r="M257" s="32"/>
      <c r="N257" s="345"/>
      <c r="O257" s="359">
        <f t="shared" si="253"/>
        <v>0</v>
      </c>
      <c r="P257" s="19">
        <f t="shared" ref="P257:P280" si="257">MAX(L257-SUM(Q257:T257),0)</f>
        <v>0</v>
      </c>
      <c r="Q257" s="42"/>
      <c r="R257" s="42"/>
      <c r="S257" s="42"/>
      <c r="T257" s="42"/>
      <c r="U257" s="19">
        <f t="shared" si="254"/>
        <v>0</v>
      </c>
      <c r="V257" s="42">
        <f t="shared" ref="V257:V279" si="258">P257</f>
        <v>0</v>
      </c>
      <c r="X257" s="1"/>
      <c r="Y257" s="1"/>
      <c r="Z257" s="1"/>
      <c r="AA257" s="1"/>
      <c r="AB257" s="1"/>
      <c r="AC257" s="1"/>
      <c r="AD257" s="1"/>
      <c r="AE257" s="1"/>
      <c r="AF257" s="1"/>
      <c r="AG257" s="1"/>
      <c r="AH257" s="1"/>
      <c r="AI257" s="1"/>
    </row>
    <row r="258" spans="1:35" s="3" customFormat="1">
      <c r="A258" s="48">
        <v>2503</v>
      </c>
      <c r="B258" s="53" t="s">
        <v>323</v>
      </c>
      <c r="C258" s="53"/>
      <c r="D258" s="7"/>
      <c r="E258" s="4"/>
      <c r="F258" s="173">
        <v>1</v>
      </c>
      <c r="G258" s="9"/>
      <c r="H258" s="8">
        <f t="shared" si="255"/>
        <v>1</v>
      </c>
      <c r="I258" s="4">
        <v>1</v>
      </c>
      <c r="J258" s="9" t="s">
        <v>260</v>
      </c>
      <c r="K258" s="14"/>
      <c r="L258" s="19">
        <f t="shared" si="256"/>
        <v>0</v>
      </c>
      <c r="M258" s="32"/>
      <c r="N258" s="345"/>
      <c r="O258" s="359">
        <f t="shared" si="253"/>
        <v>0</v>
      </c>
      <c r="P258" s="19">
        <f t="shared" si="257"/>
        <v>0</v>
      </c>
      <c r="Q258" s="42"/>
      <c r="R258" s="42"/>
      <c r="S258" s="42"/>
      <c r="T258" s="42"/>
      <c r="U258" s="19">
        <f t="shared" si="254"/>
        <v>0</v>
      </c>
      <c r="V258" s="42">
        <f t="shared" si="258"/>
        <v>0</v>
      </c>
      <c r="X258" s="1"/>
      <c r="Y258" s="1"/>
      <c r="Z258" s="1"/>
      <c r="AA258" s="1"/>
      <c r="AB258" s="1"/>
      <c r="AC258" s="1"/>
      <c r="AD258" s="1"/>
      <c r="AE258" s="1"/>
      <c r="AF258" s="1"/>
      <c r="AG258" s="1"/>
      <c r="AH258" s="1"/>
      <c r="AI258" s="1"/>
    </row>
    <row r="259" spans="1:35" s="3" customFormat="1">
      <c r="A259" s="48">
        <v>2504</v>
      </c>
      <c r="B259" s="53" t="s">
        <v>54</v>
      </c>
      <c r="C259" s="53"/>
      <c r="D259" s="7"/>
      <c r="E259" s="4"/>
      <c r="F259" s="173">
        <f>shoot</f>
        <v>0</v>
      </c>
      <c r="G259" s="9"/>
      <c r="H259" s="8">
        <f t="shared" si="255"/>
        <v>0</v>
      </c>
      <c r="I259" s="4">
        <v>1</v>
      </c>
      <c r="J259" s="9" t="s">
        <v>260</v>
      </c>
      <c r="K259" s="14"/>
      <c r="L259" s="19">
        <f t="shared" si="256"/>
        <v>0</v>
      </c>
      <c r="M259" s="32"/>
      <c r="N259" s="345"/>
      <c r="O259" s="359">
        <f t="shared" si="253"/>
        <v>0</v>
      </c>
      <c r="P259" s="19">
        <f t="shared" si="257"/>
        <v>0</v>
      </c>
      <c r="Q259" s="42"/>
      <c r="R259" s="42"/>
      <c r="S259" s="42"/>
      <c r="T259" s="42"/>
      <c r="U259" s="19">
        <f t="shared" si="254"/>
        <v>0</v>
      </c>
      <c r="V259" s="42">
        <f t="shared" si="258"/>
        <v>0</v>
      </c>
      <c r="X259" s="1"/>
      <c r="Y259" s="1"/>
      <c r="Z259" s="1"/>
      <c r="AA259" s="1"/>
      <c r="AB259" s="1"/>
      <c r="AC259" s="1"/>
      <c r="AD259" s="1"/>
      <c r="AE259" s="1"/>
      <c r="AF259" s="1"/>
      <c r="AG259" s="1"/>
      <c r="AH259" s="1"/>
      <c r="AI259" s="1"/>
    </row>
    <row r="260" spans="1:35" s="3" customFormat="1">
      <c r="A260" s="48">
        <v>2505</v>
      </c>
      <c r="B260" s="53" t="s">
        <v>55</v>
      </c>
      <c r="C260" s="53"/>
      <c r="D260" s="7"/>
      <c r="E260" s="4">
        <f>shoot</f>
        <v>0</v>
      </c>
      <c r="F260" s="173">
        <f>shoot</f>
        <v>0</v>
      </c>
      <c r="G260" s="9"/>
      <c r="H260" s="8">
        <f t="shared" si="255"/>
        <v>0</v>
      </c>
      <c r="I260" s="4">
        <v>1</v>
      </c>
      <c r="J260" s="9" t="s">
        <v>260</v>
      </c>
      <c r="K260" s="14"/>
      <c r="L260" s="19">
        <f t="shared" si="256"/>
        <v>0</v>
      </c>
      <c r="M260" s="32"/>
      <c r="N260" s="345"/>
      <c r="O260" s="359">
        <f t="shared" si="253"/>
        <v>0</v>
      </c>
      <c r="P260" s="19">
        <f t="shared" si="257"/>
        <v>0</v>
      </c>
      <c r="Q260" s="42"/>
      <c r="R260" s="42"/>
      <c r="S260" s="42"/>
      <c r="T260" s="42"/>
      <c r="U260" s="19">
        <f t="shared" si="254"/>
        <v>0</v>
      </c>
      <c r="V260" s="42">
        <f t="shared" si="258"/>
        <v>0</v>
      </c>
      <c r="X260" s="1"/>
      <c r="Y260" s="1"/>
      <c r="Z260" s="1"/>
      <c r="AA260" s="1"/>
      <c r="AB260" s="1"/>
      <c r="AC260" s="1"/>
      <c r="AD260" s="1"/>
      <c r="AE260" s="1"/>
      <c r="AF260" s="1"/>
      <c r="AG260" s="1"/>
      <c r="AH260" s="1"/>
      <c r="AI260" s="1"/>
    </row>
    <row r="261" spans="1:35" s="3" customFormat="1">
      <c r="A261" s="48">
        <v>2506</v>
      </c>
      <c r="B261" s="53" t="s">
        <v>56</v>
      </c>
      <c r="C261" s="53"/>
      <c r="D261" s="7"/>
      <c r="E261" s="4"/>
      <c r="F261" s="173">
        <v>1</v>
      </c>
      <c r="G261" s="9"/>
      <c r="H261" s="8">
        <f t="shared" si="255"/>
        <v>1</v>
      </c>
      <c r="I261" s="4">
        <v>1</v>
      </c>
      <c r="J261" s="9" t="s">
        <v>260</v>
      </c>
      <c r="K261" s="14"/>
      <c r="L261" s="19">
        <f t="shared" si="256"/>
        <v>0</v>
      </c>
      <c r="M261" s="32"/>
      <c r="N261" s="345"/>
      <c r="O261" s="359">
        <f t="shared" si="253"/>
        <v>0</v>
      </c>
      <c r="P261" s="19">
        <f t="shared" si="257"/>
        <v>0</v>
      </c>
      <c r="Q261" s="42"/>
      <c r="R261" s="42"/>
      <c r="S261" s="42"/>
      <c r="T261" s="42"/>
      <c r="U261" s="19">
        <f t="shared" si="254"/>
        <v>0</v>
      </c>
      <c r="V261" s="42">
        <f t="shared" si="258"/>
        <v>0</v>
      </c>
      <c r="X261" s="1"/>
      <c r="Y261" s="1"/>
      <c r="Z261" s="1"/>
      <c r="AA261" s="1"/>
      <c r="AB261" s="1"/>
      <c r="AC261" s="1"/>
      <c r="AD261" s="1"/>
      <c r="AE261" s="1"/>
      <c r="AF261" s="1"/>
      <c r="AG261" s="1"/>
      <c r="AH261" s="1"/>
      <c r="AI261" s="1"/>
    </row>
    <row r="262" spans="1:35" s="3" customFormat="1">
      <c r="A262" s="180">
        <v>2507</v>
      </c>
      <c r="B262" s="53" t="s">
        <v>325</v>
      </c>
      <c r="C262" s="53"/>
      <c r="D262" s="7"/>
      <c r="E262" s="4"/>
      <c r="F262" s="173">
        <v>1</v>
      </c>
      <c r="G262" s="9"/>
      <c r="H262" s="8">
        <f t="shared" si="255"/>
        <v>1</v>
      </c>
      <c r="I262" s="4">
        <v>1</v>
      </c>
      <c r="J262" s="9" t="s">
        <v>260</v>
      </c>
      <c r="K262" s="14"/>
      <c r="L262" s="19">
        <f t="shared" si="256"/>
        <v>0</v>
      </c>
      <c r="M262" s="32"/>
      <c r="N262" s="345"/>
      <c r="O262" s="359">
        <f t="shared" si="253"/>
        <v>0</v>
      </c>
      <c r="P262" s="19">
        <f t="shared" si="257"/>
        <v>0</v>
      </c>
      <c r="Q262" s="42"/>
      <c r="R262" s="42"/>
      <c r="S262" s="42"/>
      <c r="T262" s="42"/>
      <c r="U262" s="19">
        <f t="shared" si="254"/>
        <v>0</v>
      </c>
      <c r="V262" s="42">
        <f t="shared" si="258"/>
        <v>0</v>
      </c>
      <c r="X262" s="1"/>
      <c r="Y262" s="1"/>
      <c r="Z262" s="1"/>
      <c r="AA262" s="1"/>
      <c r="AB262" s="1"/>
      <c r="AC262" s="1"/>
      <c r="AD262" s="1"/>
      <c r="AE262" s="1"/>
      <c r="AF262" s="1"/>
      <c r="AG262" s="1"/>
      <c r="AH262" s="1"/>
      <c r="AI262" s="1"/>
    </row>
    <row r="263" spans="1:35" s="3" customFormat="1">
      <c r="A263" s="180">
        <v>2508</v>
      </c>
      <c r="B263" s="53" t="s">
        <v>265</v>
      </c>
      <c r="C263" s="53"/>
      <c r="D263" s="7"/>
      <c r="E263" s="4">
        <f>F263/10</f>
        <v>0</v>
      </c>
      <c r="F263" s="173">
        <f>shoot</f>
        <v>0</v>
      </c>
      <c r="G263" s="9"/>
      <c r="H263" s="8">
        <f t="shared" si="255"/>
        <v>0</v>
      </c>
      <c r="I263" s="4">
        <v>1</v>
      </c>
      <c r="J263" s="9" t="s">
        <v>260</v>
      </c>
      <c r="K263" s="14"/>
      <c r="L263" s="19">
        <f t="shared" si="256"/>
        <v>0</v>
      </c>
      <c r="M263" s="32"/>
      <c r="N263" s="345"/>
      <c r="O263" s="359">
        <f t="shared" si="253"/>
        <v>0</v>
      </c>
      <c r="P263" s="19">
        <f t="shared" si="257"/>
        <v>0</v>
      </c>
      <c r="Q263" s="42"/>
      <c r="R263" s="42"/>
      <c r="S263" s="42"/>
      <c r="T263" s="42"/>
      <c r="U263" s="19">
        <f t="shared" si="254"/>
        <v>0</v>
      </c>
      <c r="V263" s="42">
        <f t="shared" si="258"/>
        <v>0</v>
      </c>
      <c r="X263" s="1"/>
      <c r="Y263" s="1"/>
      <c r="Z263" s="1"/>
      <c r="AA263" s="1"/>
      <c r="AB263" s="1"/>
      <c r="AC263" s="1"/>
      <c r="AD263" s="1"/>
      <c r="AE263" s="1"/>
      <c r="AF263" s="1"/>
      <c r="AG263" s="1"/>
      <c r="AH263" s="1"/>
      <c r="AI263" s="1"/>
    </row>
    <row r="264" spans="1:35" s="3" customFormat="1">
      <c r="A264" s="180">
        <v>2509</v>
      </c>
      <c r="B264" s="53" t="s">
        <v>327</v>
      </c>
      <c r="C264" s="53"/>
      <c r="D264" s="7"/>
      <c r="E264" s="4"/>
      <c r="F264" s="173">
        <f>shoot</f>
        <v>0</v>
      </c>
      <c r="G264" s="9"/>
      <c r="H264" s="8">
        <f t="shared" si="255"/>
        <v>0</v>
      </c>
      <c r="I264" s="4">
        <v>1</v>
      </c>
      <c r="J264" s="9" t="s">
        <v>260</v>
      </c>
      <c r="K264" s="14"/>
      <c r="L264" s="19">
        <f t="shared" si="256"/>
        <v>0</v>
      </c>
      <c r="M264" s="32"/>
      <c r="N264" s="345"/>
      <c r="O264" s="359">
        <f t="shared" si="253"/>
        <v>0</v>
      </c>
      <c r="P264" s="19">
        <f t="shared" si="257"/>
        <v>0</v>
      </c>
      <c r="Q264" s="42"/>
      <c r="R264" s="42"/>
      <c r="S264" s="42"/>
      <c r="T264" s="42"/>
      <c r="U264" s="19">
        <f t="shared" si="254"/>
        <v>0</v>
      </c>
      <c r="V264" s="42">
        <f t="shared" si="258"/>
        <v>0</v>
      </c>
      <c r="X264" s="1"/>
      <c r="Y264" s="1"/>
      <c r="Z264" s="1"/>
      <c r="AA264" s="1"/>
      <c r="AB264" s="1"/>
      <c r="AC264" s="1"/>
      <c r="AD264" s="1"/>
      <c r="AE264" s="1"/>
      <c r="AF264" s="1"/>
      <c r="AG264" s="1"/>
      <c r="AH264" s="1"/>
      <c r="AI264" s="1"/>
    </row>
    <row r="265" spans="1:35" s="3" customFormat="1">
      <c r="A265" s="180">
        <v>2510</v>
      </c>
      <c r="B265" s="53" t="s">
        <v>328</v>
      </c>
      <c r="C265" s="53"/>
      <c r="D265" s="7"/>
      <c r="E265" s="4"/>
      <c r="F265" s="173">
        <v>1</v>
      </c>
      <c r="G265" s="9"/>
      <c r="H265" s="8">
        <f t="shared" si="255"/>
        <v>1</v>
      </c>
      <c r="I265" s="4">
        <v>1</v>
      </c>
      <c r="J265" s="9" t="s">
        <v>260</v>
      </c>
      <c r="K265" s="14"/>
      <c r="L265" s="19">
        <f t="shared" si="256"/>
        <v>0</v>
      </c>
      <c r="M265" s="32"/>
      <c r="N265" s="345"/>
      <c r="O265" s="359">
        <f t="shared" si="253"/>
        <v>0</v>
      </c>
      <c r="P265" s="19">
        <f t="shared" si="257"/>
        <v>0</v>
      </c>
      <c r="Q265" s="42"/>
      <c r="R265" s="42"/>
      <c r="S265" s="42"/>
      <c r="T265" s="42"/>
      <c r="U265" s="19">
        <f t="shared" si="254"/>
        <v>0</v>
      </c>
      <c r="V265" s="42">
        <f t="shared" si="258"/>
        <v>0</v>
      </c>
      <c r="X265" s="1"/>
      <c r="Y265" s="1"/>
      <c r="Z265" s="1"/>
      <c r="AA265" s="1"/>
      <c r="AB265" s="1"/>
      <c r="AC265" s="1"/>
      <c r="AD265" s="1"/>
      <c r="AE265" s="1"/>
      <c r="AF265" s="1"/>
      <c r="AG265" s="1"/>
      <c r="AH265" s="1"/>
      <c r="AI265" s="1"/>
    </row>
    <row r="266" spans="1:35" s="3" customFormat="1">
      <c r="A266" s="180">
        <v>2511</v>
      </c>
      <c r="B266" s="53" t="s">
        <v>330</v>
      </c>
      <c r="C266" s="53"/>
      <c r="D266" s="7"/>
      <c r="E266" s="4"/>
      <c r="F266" s="173">
        <v>1</v>
      </c>
      <c r="G266" s="9"/>
      <c r="H266" s="8">
        <f t="shared" si="255"/>
        <v>1</v>
      </c>
      <c r="I266" s="4">
        <v>1</v>
      </c>
      <c r="J266" s="9" t="s">
        <v>260</v>
      </c>
      <c r="K266" s="14"/>
      <c r="L266" s="19">
        <f t="shared" si="256"/>
        <v>0</v>
      </c>
      <c r="M266" s="32"/>
      <c r="N266" s="345"/>
      <c r="O266" s="359">
        <f t="shared" si="253"/>
        <v>0</v>
      </c>
      <c r="P266" s="19">
        <f t="shared" si="257"/>
        <v>0</v>
      </c>
      <c r="Q266" s="42"/>
      <c r="R266" s="42"/>
      <c r="S266" s="42"/>
      <c r="T266" s="42"/>
      <c r="U266" s="19">
        <f t="shared" si="254"/>
        <v>0</v>
      </c>
      <c r="V266" s="42">
        <f t="shared" si="258"/>
        <v>0</v>
      </c>
      <c r="X266" s="1"/>
      <c r="Y266" s="1"/>
      <c r="Z266" s="1"/>
      <c r="AA266" s="1"/>
      <c r="AB266" s="1"/>
      <c r="AC266" s="1"/>
      <c r="AD266" s="1"/>
      <c r="AE266" s="1"/>
      <c r="AF266" s="1"/>
      <c r="AG266" s="1"/>
      <c r="AH266" s="1"/>
      <c r="AI266" s="1"/>
    </row>
    <row r="267" spans="1:35" s="3" customFormat="1">
      <c r="A267" s="48">
        <v>2512</v>
      </c>
      <c r="B267" s="53" t="s">
        <v>678</v>
      </c>
      <c r="C267" s="53"/>
      <c r="D267" s="7"/>
      <c r="E267" s="4"/>
      <c r="F267" s="173">
        <v>1</v>
      </c>
      <c r="G267" s="9"/>
      <c r="H267" s="8">
        <f t="shared" si="255"/>
        <v>1</v>
      </c>
      <c r="I267" s="4">
        <v>1</v>
      </c>
      <c r="J267" s="9" t="s">
        <v>260</v>
      </c>
      <c r="K267" s="14"/>
      <c r="L267" s="19">
        <f t="shared" si="256"/>
        <v>0</v>
      </c>
      <c r="M267" s="32"/>
      <c r="N267" s="345"/>
      <c r="O267" s="359">
        <f t="shared" si="253"/>
        <v>0</v>
      </c>
      <c r="P267" s="19">
        <f t="shared" si="257"/>
        <v>0</v>
      </c>
      <c r="Q267" s="42"/>
      <c r="R267" s="42"/>
      <c r="S267" s="42"/>
      <c r="T267" s="42"/>
      <c r="U267" s="19">
        <f t="shared" si="254"/>
        <v>0</v>
      </c>
      <c r="V267" s="42">
        <f t="shared" si="258"/>
        <v>0</v>
      </c>
      <c r="X267" s="1"/>
      <c r="Y267" s="1"/>
      <c r="Z267" s="1"/>
      <c r="AA267" s="1"/>
      <c r="AB267" s="1"/>
      <c r="AC267" s="1"/>
      <c r="AD267" s="1"/>
      <c r="AE267" s="1"/>
      <c r="AF267" s="1"/>
      <c r="AG267" s="1"/>
      <c r="AH267" s="1"/>
      <c r="AI267" s="1"/>
    </row>
    <row r="268" spans="1:35" s="3" customFormat="1">
      <c r="A268" s="180">
        <v>2514</v>
      </c>
      <c r="B268" s="53" t="s">
        <v>332</v>
      </c>
      <c r="C268" s="53"/>
      <c r="D268" s="7"/>
      <c r="E268" s="4"/>
      <c r="F268" s="173">
        <v>1</v>
      </c>
      <c r="G268" s="9"/>
      <c r="H268" s="8">
        <f t="shared" si="255"/>
        <v>1</v>
      </c>
      <c r="I268" s="4">
        <v>1</v>
      </c>
      <c r="J268" s="9" t="s">
        <v>260</v>
      </c>
      <c r="K268" s="14"/>
      <c r="L268" s="19">
        <f t="shared" si="256"/>
        <v>0</v>
      </c>
      <c r="M268" s="32"/>
      <c r="N268" s="345"/>
      <c r="O268" s="359">
        <f t="shared" si="253"/>
        <v>0</v>
      </c>
      <c r="P268" s="19">
        <f t="shared" si="257"/>
        <v>0</v>
      </c>
      <c r="Q268" s="42"/>
      <c r="R268" s="42"/>
      <c r="S268" s="42"/>
      <c r="T268" s="42"/>
      <c r="U268" s="19">
        <f t="shared" si="254"/>
        <v>0</v>
      </c>
      <c r="V268" s="42">
        <f t="shared" si="258"/>
        <v>0</v>
      </c>
      <c r="X268" s="1"/>
      <c r="Y268" s="1"/>
      <c r="Z268" s="1"/>
      <c r="AA268" s="1"/>
      <c r="AB268" s="1"/>
      <c r="AC268" s="1"/>
      <c r="AD268" s="1"/>
      <c r="AE268" s="1"/>
      <c r="AF268" s="1"/>
      <c r="AG268" s="1"/>
      <c r="AH268" s="1"/>
      <c r="AI268" s="1"/>
    </row>
    <row r="269" spans="1:35" s="3" customFormat="1">
      <c r="A269" s="48">
        <v>2518</v>
      </c>
      <c r="B269" s="53" t="s">
        <v>57</v>
      </c>
      <c r="C269" s="53"/>
      <c r="D269" s="7"/>
      <c r="E269" s="4"/>
      <c r="F269" s="173">
        <v>1</v>
      </c>
      <c r="G269" s="9"/>
      <c r="H269" s="8">
        <f t="shared" si="255"/>
        <v>1</v>
      </c>
      <c r="I269" s="4">
        <v>1</v>
      </c>
      <c r="J269" s="9" t="s">
        <v>260</v>
      </c>
      <c r="K269" s="14"/>
      <c r="L269" s="19">
        <f t="shared" si="256"/>
        <v>0</v>
      </c>
      <c r="M269" s="32"/>
      <c r="N269" s="345"/>
      <c r="O269" s="359">
        <f t="shared" si="253"/>
        <v>0</v>
      </c>
      <c r="P269" s="19">
        <f t="shared" si="257"/>
        <v>0</v>
      </c>
      <c r="Q269" s="42"/>
      <c r="R269" s="42"/>
      <c r="S269" s="42"/>
      <c r="T269" s="42"/>
      <c r="U269" s="19">
        <f t="shared" si="254"/>
        <v>0</v>
      </c>
      <c r="V269" s="42">
        <f t="shared" si="258"/>
        <v>0</v>
      </c>
      <c r="X269" s="1"/>
      <c r="Y269" s="1"/>
      <c r="Z269" s="1"/>
      <c r="AA269" s="1"/>
      <c r="AB269" s="1"/>
      <c r="AC269" s="1"/>
      <c r="AD269" s="1"/>
      <c r="AE269" s="1"/>
      <c r="AF269" s="1"/>
      <c r="AG269" s="1"/>
      <c r="AH269" s="1"/>
      <c r="AI269" s="1"/>
    </row>
    <row r="270" spans="1:35" s="3" customFormat="1">
      <c r="A270" s="48">
        <v>2519</v>
      </c>
      <c r="B270" s="53" t="s">
        <v>58</v>
      </c>
      <c r="C270" s="53"/>
      <c r="D270" s="7"/>
      <c r="E270" s="4"/>
      <c r="F270" s="173">
        <v>1</v>
      </c>
      <c r="G270" s="9"/>
      <c r="H270" s="8">
        <f t="shared" si="255"/>
        <v>1</v>
      </c>
      <c r="I270" s="4">
        <v>1</v>
      </c>
      <c r="J270" s="9" t="s">
        <v>260</v>
      </c>
      <c r="K270" s="14"/>
      <c r="L270" s="19">
        <f t="shared" si="256"/>
        <v>0</v>
      </c>
      <c r="M270" s="32"/>
      <c r="N270" s="345"/>
      <c r="O270" s="359">
        <f t="shared" si="253"/>
        <v>0</v>
      </c>
      <c r="P270" s="19">
        <f t="shared" si="257"/>
        <v>0</v>
      </c>
      <c r="Q270" s="42"/>
      <c r="R270" s="42"/>
      <c r="S270" s="42"/>
      <c r="T270" s="42"/>
      <c r="U270" s="19">
        <f t="shared" si="254"/>
        <v>0</v>
      </c>
      <c r="V270" s="42">
        <f t="shared" si="258"/>
        <v>0</v>
      </c>
      <c r="X270" s="1"/>
      <c r="Y270" s="1"/>
      <c r="Z270" s="1"/>
      <c r="AA270" s="1"/>
      <c r="AB270" s="1"/>
      <c r="AC270" s="1"/>
      <c r="AD270" s="1"/>
      <c r="AE270" s="1"/>
      <c r="AF270" s="1"/>
      <c r="AG270" s="1"/>
      <c r="AH270" s="1"/>
      <c r="AI270" s="1"/>
    </row>
    <row r="271" spans="1:35" s="3" customFormat="1">
      <c r="A271" s="48">
        <v>2520</v>
      </c>
      <c r="B271" s="53" t="s">
        <v>59</v>
      </c>
      <c r="C271" s="53"/>
      <c r="D271" s="7"/>
      <c r="E271" s="4"/>
      <c r="F271" s="173">
        <v>1</v>
      </c>
      <c r="G271" s="9"/>
      <c r="H271" s="8">
        <f t="shared" si="255"/>
        <v>1</v>
      </c>
      <c r="I271" s="4">
        <v>1</v>
      </c>
      <c r="J271" s="9" t="s">
        <v>260</v>
      </c>
      <c r="K271" s="14"/>
      <c r="L271" s="19">
        <f t="shared" si="256"/>
        <v>0</v>
      </c>
      <c r="M271" s="32"/>
      <c r="N271" s="345"/>
      <c r="O271" s="359">
        <f t="shared" si="253"/>
        <v>0</v>
      </c>
      <c r="P271" s="19">
        <f t="shared" si="257"/>
        <v>0</v>
      </c>
      <c r="Q271" s="42"/>
      <c r="R271" s="42"/>
      <c r="S271" s="42"/>
      <c r="T271" s="42"/>
      <c r="U271" s="19">
        <f t="shared" si="254"/>
        <v>0</v>
      </c>
      <c r="V271" s="42">
        <f t="shared" si="258"/>
        <v>0</v>
      </c>
      <c r="X271" s="1"/>
      <c r="Y271" s="1"/>
      <c r="Z271" s="1"/>
      <c r="AA271" s="1"/>
      <c r="AB271" s="1"/>
      <c r="AC271" s="1"/>
      <c r="AD271" s="1"/>
      <c r="AE271" s="1"/>
      <c r="AF271" s="1"/>
      <c r="AG271" s="1"/>
      <c r="AH271" s="1"/>
      <c r="AI271" s="1"/>
    </row>
    <row r="272" spans="1:35" s="3" customFormat="1">
      <c r="A272" s="48">
        <v>2539</v>
      </c>
      <c r="B272" s="53" t="s">
        <v>60</v>
      </c>
      <c r="C272" s="53"/>
      <c r="D272" s="7"/>
      <c r="E272" s="4"/>
      <c r="F272" s="173">
        <v>1</v>
      </c>
      <c r="G272" s="9"/>
      <c r="H272" s="8">
        <f t="shared" si="255"/>
        <v>1</v>
      </c>
      <c r="I272" s="4">
        <v>1</v>
      </c>
      <c r="J272" s="9" t="s">
        <v>260</v>
      </c>
      <c r="K272" s="14"/>
      <c r="L272" s="19">
        <f t="shared" si="256"/>
        <v>0</v>
      </c>
      <c r="M272" s="32"/>
      <c r="N272" s="345"/>
      <c r="O272" s="359">
        <f t="shared" si="253"/>
        <v>0</v>
      </c>
      <c r="P272" s="19">
        <f t="shared" si="257"/>
        <v>0</v>
      </c>
      <c r="Q272" s="42"/>
      <c r="R272" s="42"/>
      <c r="S272" s="42"/>
      <c r="T272" s="42"/>
      <c r="U272" s="19">
        <f t="shared" si="254"/>
        <v>0</v>
      </c>
      <c r="V272" s="42">
        <f t="shared" si="258"/>
        <v>0</v>
      </c>
      <c r="X272" s="1"/>
      <c r="Y272" s="1"/>
      <c r="Z272" s="1"/>
      <c r="AA272" s="1"/>
      <c r="AB272" s="1"/>
      <c r="AC272" s="1"/>
      <c r="AD272" s="1"/>
      <c r="AE272" s="1"/>
      <c r="AF272" s="1"/>
      <c r="AG272" s="1"/>
      <c r="AH272" s="1"/>
      <c r="AI272" s="1"/>
    </row>
    <row r="273" spans="1:35" s="3" customFormat="1">
      <c r="A273" s="48">
        <v>2540</v>
      </c>
      <c r="B273" s="53" t="s">
        <v>679</v>
      </c>
      <c r="C273" s="53"/>
      <c r="D273" s="7"/>
      <c r="E273" s="4"/>
      <c r="F273" s="173">
        <v>1</v>
      </c>
      <c r="G273" s="9"/>
      <c r="H273" s="8">
        <f t="shared" si="255"/>
        <v>1</v>
      </c>
      <c r="I273" s="4">
        <v>1</v>
      </c>
      <c r="J273" s="9" t="s">
        <v>216</v>
      </c>
      <c r="K273" s="14"/>
      <c r="L273" s="19">
        <f t="shared" si="256"/>
        <v>0</v>
      </c>
      <c r="M273" s="32"/>
      <c r="N273" s="345"/>
      <c r="O273" s="359">
        <f t="shared" si="253"/>
        <v>0</v>
      </c>
      <c r="P273" s="19">
        <f t="shared" si="257"/>
        <v>0</v>
      </c>
      <c r="Q273" s="42"/>
      <c r="R273" s="42"/>
      <c r="S273" s="42"/>
      <c r="T273" s="42"/>
      <c r="U273" s="19">
        <f t="shared" si="254"/>
        <v>0</v>
      </c>
      <c r="V273" s="42">
        <f t="shared" si="258"/>
        <v>0</v>
      </c>
      <c r="X273" s="1"/>
      <c r="Y273" s="1"/>
      <c r="Z273" s="1"/>
      <c r="AA273" s="1"/>
      <c r="AB273" s="1"/>
      <c r="AC273" s="1"/>
      <c r="AD273" s="1"/>
      <c r="AE273" s="1"/>
      <c r="AF273" s="1"/>
      <c r="AG273" s="1"/>
      <c r="AH273" s="1"/>
      <c r="AI273" s="1"/>
    </row>
    <row r="274" spans="1:35" s="3" customFormat="1">
      <c r="A274" s="48">
        <v>2541</v>
      </c>
      <c r="B274" s="53" t="s">
        <v>61</v>
      </c>
      <c r="C274" s="53"/>
      <c r="D274" s="7"/>
      <c r="E274" s="4"/>
      <c r="F274" s="173">
        <v>1</v>
      </c>
      <c r="G274" s="9"/>
      <c r="H274" s="8">
        <f t="shared" si="255"/>
        <v>1</v>
      </c>
      <c r="I274" s="4">
        <v>1</v>
      </c>
      <c r="J274" s="9" t="s">
        <v>216</v>
      </c>
      <c r="K274" s="14"/>
      <c r="L274" s="19">
        <f t="shared" si="256"/>
        <v>0</v>
      </c>
      <c r="M274" s="32"/>
      <c r="N274" s="345"/>
      <c r="O274" s="359">
        <f t="shared" si="253"/>
        <v>0</v>
      </c>
      <c r="P274" s="19">
        <f t="shared" si="257"/>
        <v>0</v>
      </c>
      <c r="Q274" s="42"/>
      <c r="R274" s="42"/>
      <c r="S274" s="42"/>
      <c r="T274" s="42"/>
      <c r="U274" s="19">
        <f t="shared" si="254"/>
        <v>0</v>
      </c>
      <c r="V274" s="42">
        <f t="shared" si="258"/>
        <v>0</v>
      </c>
      <c r="X274" s="1"/>
      <c r="Y274" s="1"/>
      <c r="Z274" s="1"/>
      <c r="AA274" s="1"/>
      <c r="AB274" s="1"/>
      <c r="AC274" s="1"/>
      <c r="AD274" s="1"/>
      <c r="AE274" s="1"/>
      <c r="AF274" s="1"/>
      <c r="AG274" s="1"/>
      <c r="AH274" s="1"/>
      <c r="AI274" s="1"/>
    </row>
    <row r="275" spans="1:35" s="3" customFormat="1">
      <c r="A275" s="48">
        <v>2542</v>
      </c>
      <c r="B275" s="53" t="s">
        <v>44</v>
      </c>
      <c r="C275" s="53"/>
      <c r="D275" s="7"/>
      <c r="E275" s="4"/>
      <c r="F275" s="173">
        <v>1</v>
      </c>
      <c r="G275" s="9"/>
      <c r="H275" s="8">
        <f t="shared" si="255"/>
        <v>1</v>
      </c>
      <c r="I275" s="4">
        <v>1</v>
      </c>
      <c r="J275" s="9" t="s">
        <v>216</v>
      </c>
      <c r="K275" s="14"/>
      <c r="L275" s="19">
        <f t="shared" si="256"/>
        <v>0</v>
      </c>
      <c r="M275" s="32"/>
      <c r="N275" s="345"/>
      <c r="O275" s="359">
        <f t="shared" si="253"/>
        <v>0</v>
      </c>
      <c r="P275" s="19">
        <f t="shared" si="257"/>
        <v>0</v>
      </c>
      <c r="Q275" s="42"/>
      <c r="R275" s="42"/>
      <c r="S275" s="42"/>
      <c r="T275" s="42"/>
      <c r="U275" s="19">
        <f t="shared" si="254"/>
        <v>0</v>
      </c>
      <c r="V275" s="42">
        <f t="shared" si="258"/>
        <v>0</v>
      </c>
      <c r="X275" s="1"/>
      <c r="Y275" s="1"/>
      <c r="Z275" s="1"/>
      <c r="AA275" s="1"/>
      <c r="AB275" s="1"/>
      <c r="AC275" s="1"/>
      <c r="AD275" s="1"/>
      <c r="AE275" s="1"/>
      <c r="AF275" s="1"/>
      <c r="AG275" s="1"/>
      <c r="AH275" s="1"/>
      <c r="AI275" s="1"/>
    </row>
    <row r="276" spans="1:35" s="3" customFormat="1">
      <c r="A276" s="180">
        <v>2543</v>
      </c>
      <c r="B276" s="53" t="s">
        <v>823</v>
      </c>
      <c r="C276" s="53"/>
      <c r="D276" s="7"/>
      <c r="E276" s="4"/>
      <c r="F276" s="173">
        <v>1</v>
      </c>
      <c r="G276" s="9"/>
      <c r="H276" s="8">
        <f t="shared" si="255"/>
        <v>1</v>
      </c>
      <c r="I276" s="4">
        <v>1</v>
      </c>
      <c r="J276" s="9" t="s">
        <v>216</v>
      </c>
      <c r="K276" s="14"/>
      <c r="L276" s="19">
        <f t="shared" si="256"/>
        <v>0</v>
      </c>
      <c r="M276" s="32"/>
      <c r="N276" s="345"/>
      <c r="O276" s="359">
        <f t="shared" si="253"/>
        <v>0</v>
      </c>
      <c r="P276" s="19">
        <f t="shared" si="257"/>
        <v>0</v>
      </c>
      <c r="Q276" s="42"/>
      <c r="R276" s="42"/>
      <c r="S276" s="42"/>
      <c r="T276" s="42"/>
      <c r="U276" s="19">
        <f t="shared" si="254"/>
        <v>0</v>
      </c>
      <c r="V276" s="42">
        <f t="shared" si="258"/>
        <v>0</v>
      </c>
      <c r="X276" s="1"/>
      <c r="Y276" s="1"/>
      <c r="Z276" s="1"/>
      <c r="AA276" s="1"/>
      <c r="AB276" s="1"/>
      <c r="AC276" s="1"/>
      <c r="AD276" s="1"/>
      <c r="AE276" s="1"/>
      <c r="AF276" s="1"/>
      <c r="AG276" s="1"/>
      <c r="AH276" s="1"/>
      <c r="AI276" s="1"/>
    </row>
    <row r="277" spans="1:35" s="3" customFormat="1">
      <c r="A277" s="48">
        <v>2544</v>
      </c>
      <c r="B277" s="53" t="s">
        <v>680</v>
      </c>
      <c r="C277" s="53"/>
      <c r="D277" s="7"/>
      <c r="E277" s="4"/>
      <c r="F277" s="173">
        <v>1</v>
      </c>
      <c r="G277" s="9"/>
      <c r="H277" s="8">
        <f t="shared" si="255"/>
        <v>1</v>
      </c>
      <c r="I277" s="4">
        <v>1</v>
      </c>
      <c r="J277" s="9" t="s">
        <v>216</v>
      </c>
      <c r="K277" s="14"/>
      <c r="L277" s="19">
        <f t="shared" si="256"/>
        <v>0</v>
      </c>
      <c r="M277" s="32"/>
      <c r="N277" s="345"/>
      <c r="O277" s="359">
        <f t="shared" si="253"/>
        <v>0</v>
      </c>
      <c r="P277" s="19">
        <f t="shared" si="257"/>
        <v>0</v>
      </c>
      <c r="Q277" s="42"/>
      <c r="R277" s="42"/>
      <c r="S277" s="42"/>
      <c r="T277" s="42"/>
      <c r="U277" s="19">
        <f t="shared" si="254"/>
        <v>0</v>
      </c>
      <c r="V277" s="42">
        <f t="shared" si="258"/>
        <v>0</v>
      </c>
      <c r="X277" s="1"/>
      <c r="Y277" s="1"/>
      <c r="Z277" s="1"/>
      <c r="AA277" s="1"/>
      <c r="AB277" s="1"/>
      <c r="AC277" s="1"/>
      <c r="AD277" s="1"/>
      <c r="AE277" s="1"/>
      <c r="AF277" s="1"/>
      <c r="AG277" s="1"/>
      <c r="AH277" s="1"/>
      <c r="AI277" s="1"/>
    </row>
    <row r="278" spans="1:35" s="3" customFormat="1">
      <c r="A278" s="48">
        <v>2575</v>
      </c>
      <c r="B278" s="53" t="s">
        <v>62</v>
      </c>
      <c r="C278" s="53"/>
      <c r="D278" s="7"/>
      <c r="E278" s="4"/>
      <c r="F278" s="173">
        <v>1</v>
      </c>
      <c r="G278" s="9"/>
      <c r="H278" s="8">
        <f t="shared" si="255"/>
        <v>1</v>
      </c>
      <c r="I278" s="4">
        <v>1</v>
      </c>
      <c r="J278" s="9" t="s">
        <v>216</v>
      </c>
      <c r="K278" s="14"/>
      <c r="L278" s="19">
        <f t="shared" si="256"/>
        <v>0</v>
      </c>
      <c r="M278" s="32"/>
      <c r="N278" s="345"/>
      <c r="O278" s="359">
        <f t="shared" si="253"/>
        <v>0</v>
      </c>
      <c r="P278" s="19">
        <f t="shared" si="257"/>
        <v>0</v>
      </c>
      <c r="Q278" s="42"/>
      <c r="R278" s="42"/>
      <c r="S278" s="42"/>
      <c r="T278" s="42"/>
      <c r="U278" s="19">
        <f t="shared" si="254"/>
        <v>0</v>
      </c>
      <c r="V278" s="42">
        <f t="shared" si="258"/>
        <v>0</v>
      </c>
      <c r="X278" s="1"/>
      <c r="Y278" s="1"/>
      <c r="Z278" s="1"/>
      <c r="AA278" s="1"/>
      <c r="AB278" s="1"/>
      <c r="AC278" s="1"/>
      <c r="AD278" s="1"/>
      <c r="AE278" s="1"/>
      <c r="AF278" s="1"/>
      <c r="AG278" s="1"/>
      <c r="AH278" s="1"/>
      <c r="AI278" s="1"/>
    </row>
    <row r="279" spans="1:35" s="3" customFormat="1">
      <c r="A279" s="48">
        <v>2583</v>
      </c>
      <c r="B279" s="53" t="s">
        <v>335</v>
      </c>
      <c r="C279" s="53"/>
      <c r="D279" s="7"/>
      <c r="E279" s="4">
        <f>location/2</f>
        <v>0</v>
      </c>
      <c r="F279" s="173">
        <f>location</f>
        <v>0</v>
      </c>
      <c r="G279" s="9"/>
      <c r="H279" s="8">
        <f t="shared" si="255"/>
        <v>0</v>
      </c>
      <c r="I279" s="4">
        <v>1</v>
      </c>
      <c r="J279" s="9" t="s">
        <v>260</v>
      </c>
      <c r="K279" s="14"/>
      <c r="L279" s="19">
        <f t="shared" si="256"/>
        <v>0</v>
      </c>
      <c r="M279" s="32"/>
      <c r="N279" s="345"/>
      <c r="O279" s="359">
        <f t="shared" si="253"/>
        <v>0</v>
      </c>
      <c r="P279" s="19">
        <f t="shared" si="257"/>
        <v>0</v>
      </c>
      <c r="Q279" s="42"/>
      <c r="R279" s="42"/>
      <c r="S279" s="42"/>
      <c r="T279" s="42"/>
      <c r="U279" s="19">
        <f t="shared" si="254"/>
        <v>0</v>
      </c>
      <c r="V279" s="42">
        <f t="shared" si="258"/>
        <v>0</v>
      </c>
      <c r="X279" s="1"/>
      <c r="Y279" s="1"/>
      <c r="Z279" s="1"/>
      <c r="AA279" s="1"/>
      <c r="AB279" s="1"/>
      <c r="AC279" s="1"/>
      <c r="AD279" s="1"/>
      <c r="AE279" s="1"/>
      <c r="AF279" s="1"/>
      <c r="AG279" s="1"/>
      <c r="AH279" s="1"/>
      <c r="AI279" s="1"/>
    </row>
    <row r="280" spans="1:35" s="3" customFormat="1">
      <c r="A280" s="180">
        <v>2597</v>
      </c>
      <c r="B280" s="53" t="s">
        <v>159</v>
      </c>
      <c r="C280" s="53"/>
      <c r="D280" s="7"/>
      <c r="E280" s="4"/>
      <c r="F280" s="173">
        <v>1</v>
      </c>
      <c r="G280" s="9"/>
      <c r="H280" s="8">
        <f t="shared" si="255"/>
        <v>1</v>
      </c>
      <c r="I280" s="4">
        <v>1</v>
      </c>
      <c r="J280" s="9" t="s">
        <v>216</v>
      </c>
      <c r="K280" s="14"/>
      <c r="L280" s="19">
        <f t="shared" si="256"/>
        <v>0</v>
      </c>
      <c r="M280" s="32"/>
      <c r="N280" s="345"/>
      <c r="O280" s="359">
        <f t="shared" si="253"/>
        <v>0</v>
      </c>
      <c r="P280" s="19">
        <f t="shared" si="257"/>
        <v>0</v>
      </c>
      <c r="Q280" s="42"/>
      <c r="R280" s="42"/>
      <c r="S280" s="42"/>
      <c r="T280" s="42"/>
      <c r="U280" s="19">
        <f t="shared" si="254"/>
        <v>0</v>
      </c>
      <c r="V280" s="45"/>
      <c r="X280" s="1"/>
      <c r="Y280" s="1"/>
      <c r="Z280" s="1"/>
      <c r="AA280" s="1"/>
      <c r="AB280" s="1"/>
      <c r="AC280" s="1"/>
      <c r="AD280" s="1"/>
      <c r="AE280" s="1"/>
      <c r="AF280" s="1"/>
      <c r="AG280" s="1"/>
      <c r="AH280" s="1"/>
      <c r="AI280" s="1"/>
    </row>
    <row r="281" spans="1:35" s="3" customFormat="1">
      <c r="A281" s="48"/>
      <c r="B281" s="55" t="s">
        <v>253</v>
      </c>
      <c r="C281" s="55"/>
      <c r="D281" s="7"/>
      <c r="E281" s="4"/>
      <c r="F281" s="173"/>
      <c r="G281" s="9"/>
      <c r="H281" s="8"/>
      <c r="I281" s="4"/>
      <c r="J281" s="9"/>
      <c r="K281" s="14"/>
      <c r="L281" s="21">
        <f t="shared" ref="L281:V281" si="259">SUM(L257:L280)</f>
        <v>0</v>
      </c>
      <c r="M281" s="28">
        <f t="shared" si="259"/>
        <v>0</v>
      </c>
      <c r="N281" s="346">
        <f t="shared" ref="N281" si="260">SUM(N257:N280)</f>
        <v>0</v>
      </c>
      <c r="O281" s="355">
        <f t="shared" ref="O281" si="261">SUM(O257:O280)</f>
        <v>0</v>
      </c>
      <c r="P281" s="21">
        <f t="shared" si="259"/>
        <v>0</v>
      </c>
      <c r="Q281" s="43">
        <f t="shared" si="259"/>
        <v>0</v>
      </c>
      <c r="R281" s="43">
        <f t="shared" si="259"/>
        <v>0</v>
      </c>
      <c r="S281" s="43">
        <f t="shared" si="259"/>
        <v>0</v>
      </c>
      <c r="T281" s="43">
        <f t="shared" si="259"/>
        <v>0</v>
      </c>
      <c r="U281" s="21">
        <f t="shared" si="259"/>
        <v>0</v>
      </c>
      <c r="V281" s="43">
        <f t="shared" si="259"/>
        <v>0</v>
      </c>
      <c r="X281" s="1"/>
      <c r="Y281" s="1"/>
      <c r="Z281" s="1"/>
      <c r="AA281" s="1"/>
      <c r="AB281" s="1"/>
      <c r="AC281" s="1"/>
      <c r="AD281" s="1"/>
      <c r="AE281" s="1"/>
      <c r="AF281" s="1"/>
      <c r="AG281" s="1"/>
      <c r="AH281" s="1"/>
      <c r="AI281" s="1"/>
    </row>
    <row r="282" spans="1:35" s="3" customFormat="1">
      <c r="A282" s="48"/>
      <c r="B282" s="53"/>
      <c r="C282" s="53"/>
      <c r="D282" s="7"/>
      <c r="E282" s="4"/>
      <c r="F282" s="173"/>
      <c r="G282" s="9"/>
      <c r="H282" s="8"/>
      <c r="I282" s="4"/>
      <c r="J282" s="4"/>
      <c r="K282" s="14"/>
      <c r="L282" s="19"/>
      <c r="M282" s="32"/>
      <c r="N282" s="345"/>
      <c r="O282" s="359"/>
      <c r="P282" s="19"/>
      <c r="Q282" s="42"/>
      <c r="R282" s="42"/>
      <c r="S282" s="42"/>
      <c r="T282" s="42"/>
      <c r="U282" s="19"/>
      <c r="V282" s="42"/>
      <c r="X282" s="1"/>
      <c r="Y282" s="1"/>
      <c r="Z282" s="1"/>
      <c r="AA282" s="1"/>
      <c r="AB282" s="1"/>
      <c r="AC282" s="1"/>
      <c r="AD282" s="1"/>
      <c r="AE282" s="1"/>
      <c r="AF282" s="1"/>
      <c r="AG282" s="1"/>
      <c r="AH282" s="1"/>
      <c r="AI282" s="1"/>
    </row>
    <row r="283" spans="1:35" s="3" customFormat="1">
      <c r="A283" s="181">
        <v>2600</v>
      </c>
      <c r="B283" s="38" t="s">
        <v>226</v>
      </c>
      <c r="C283" s="38"/>
      <c r="D283" s="7"/>
      <c r="E283" s="4"/>
      <c r="F283" s="173"/>
      <c r="G283" s="9"/>
      <c r="H283" s="8"/>
      <c r="I283" s="4"/>
      <c r="J283" s="9"/>
      <c r="K283" s="14"/>
      <c r="L283" s="19" t="s">
        <v>0</v>
      </c>
      <c r="M283" s="32"/>
      <c r="N283" s="345"/>
      <c r="O283" s="359"/>
      <c r="P283" s="19" t="s">
        <v>0</v>
      </c>
      <c r="Q283" s="42"/>
      <c r="R283" s="42"/>
      <c r="S283" s="42"/>
      <c r="T283" s="42"/>
      <c r="U283" s="19"/>
      <c r="V283" s="42"/>
      <c r="X283" s="1"/>
      <c r="Y283" s="1"/>
      <c r="Z283" s="1"/>
      <c r="AA283" s="1"/>
      <c r="AB283" s="1"/>
      <c r="AC283" s="1"/>
      <c r="AD283" s="1"/>
      <c r="AE283" s="1"/>
      <c r="AF283" s="1"/>
      <c r="AG283" s="1"/>
      <c r="AH283" s="1"/>
      <c r="AI283" s="1"/>
    </row>
    <row r="284" spans="1:35" s="3" customFormat="1">
      <c r="A284" s="48">
        <v>2601</v>
      </c>
      <c r="B284" s="53" t="s">
        <v>63</v>
      </c>
      <c r="C284" s="53"/>
      <c r="D284" s="7"/>
      <c r="E284" s="4"/>
      <c r="F284" s="173">
        <v>1</v>
      </c>
      <c r="G284" s="9"/>
      <c r="H284" s="8">
        <f t="shared" ref="H284:H293" si="262">SUM(E284:G284)</f>
        <v>1</v>
      </c>
      <c r="I284" s="4">
        <v>1</v>
      </c>
      <c r="J284" s="9" t="s">
        <v>260</v>
      </c>
      <c r="K284" s="14"/>
      <c r="L284" s="19">
        <f t="shared" ref="L284:L293" si="263">H284*I284*K284</f>
        <v>0</v>
      </c>
      <c r="M284" s="32"/>
      <c r="N284" s="345"/>
      <c r="O284" s="359">
        <f t="shared" ref="O284:O293" si="264">L:L+N:N</f>
        <v>0</v>
      </c>
      <c r="P284" s="19">
        <f t="shared" ref="P284:P293" si="265">MAX(L284-SUM(Q284:T284),0)</f>
        <v>0</v>
      </c>
      <c r="Q284" s="42"/>
      <c r="R284" s="42"/>
      <c r="S284" s="42"/>
      <c r="T284" s="42"/>
      <c r="U284" s="19">
        <f t="shared" ref="U284:U293" si="266">L284-SUM(P284:T284)</f>
        <v>0</v>
      </c>
      <c r="V284" s="42">
        <f t="shared" ref="V284:V293" si="267">P284</f>
        <v>0</v>
      </c>
      <c r="X284" s="1"/>
      <c r="Y284" s="1"/>
      <c r="Z284" s="1"/>
      <c r="AA284" s="1"/>
      <c r="AB284" s="1"/>
      <c r="AC284" s="1"/>
      <c r="AD284" s="1"/>
      <c r="AE284" s="1"/>
      <c r="AF284" s="1"/>
      <c r="AG284" s="1"/>
      <c r="AH284" s="1"/>
      <c r="AI284" s="1"/>
    </row>
    <row r="285" spans="1:35" s="3" customFormat="1">
      <c r="A285" s="48">
        <v>2602</v>
      </c>
      <c r="B285" s="53" t="s">
        <v>824</v>
      </c>
      <c r="C285" s="53"/>
      <c r="D285" s="7"/>
      <c r="E285" s="4"/>
      <c r="F285" s="173">
        <v>1</v>
      </c>
      <c r="G285" s="9"/>
      <c r="H285" s="8">
        <f t="shared" si="262"/>
        <v>1</v>
      </c>
      <c r="I285" s="4">
        <v>1</v>
      </c>
      <c r="J285" s="9" t="s">
        <v>260</v>
      </c>
      <c r="K285" s="14"/>
      <c r="L285" s="19">
        <f t="shared" si="263"/>
        <v>0</v>
      </c>
      <c r="M285" s="32"/>
      <c r="N285" s="345"/>
      <c r="O285" s="359">
        <f t="shared" si="264"/>
        <v>0</v>
      </c>
      <c r="P285" s="19">
        <f t="shared" si="265"/>
        <v>0</v>
      </c>
      <c r="Q285" s="42"/>
      <c r="R285" s="42"/>
      <c r="S285" s="42"/>
      <c r="T285" s="42"/>
      <c r="U285" s="19">
        <f t="shared" si="266"/>
        <v>0</v>
      </c>
      <c r="V285" s="42">
        <f t="shared" si="267"/>
        <v>0</v>
      </c>
      <c r="X285" s="1"/>
      <c r="Y285" s="1"/>
      <c r="Z285" s="1"/>
      <c r="AA285" s="1"/>
      <c r="AB285" s="1"/>
      <c r="AC285" s="1"/>
      <c r="AD285" s="1"/>
      <c r="AE285" s="1"/>
      <c r="AF285" s="1"/>
      <c r="AG285" s="1"/>
      <c r="AH285" s="1"/>
      <c r="AI285" s="1"/>
    </row>
    <row r="286" spans="1:35" s="3" customFormat="1">
      <c r="A286" s="180">
        <v>2609</v>
      </c>
      <c r="B286" s="53" t="s">
        <v>338</v>
      </c>
      <c r="C286" s="53"/>
      <c r="D286" s="7"/>
      <c r="E286" s="4"/>
      <c r="F286" s="173">
        <v>1</v>
      </c>
      <c r="G286" s="9"/>
      <c r="H286" s="8">
        <f t="shared" si="262"/>
        <v>1</v>
      </c>
      <c r="I286" s="4">
        <v>1</v>
      </c>
      <c r="J286" s="9" t="s">
        <v>216</v>
      </c>
      <c r="K286" s="14"/>
      <c r="L286" s="19">
        <f t="shared" si="263"/>
        <v>0</v>
      </c>
      <c r="M286" s="32"/>
      <c r="N286" s="345"/>
      <c r="O286" s="359">
        <f t="shared" si="264"/>
        <v>0</v>
      </c>
      <c r="P286" s="19">
        <f t="shared" si="265"/>
        <v>0</v>
      </c>
      <c r="Q286" s="42"/>
      <c r="R286" s="42"/>
      <c r="S286" s="42"/>
      <c r="T286" s="42"/>
      <c r="U286" s="19">
        <f t="shared" si="266"/>
        <v>0</v>
      </c>
      <c r="V286" s="42">
        <f t="shared" si="267"/>
        <v>0</v>
      </c>
      <c r="X286" s="1"/>
      <c r="Y286" s="1"/>
      <c r="Z286" s="1"/>
      <c r="AA286" s="1"/>
      <c r="AB286" s="1"/>
      <c r="AC286" s="1"/>
      <c r="AD286" s="1"/>
      <c r="AE286" s="1"/>
      <c r="AF286" s="1"/>
      <c r="AG286" s="1"/>
      <c r="AH286" s="1"/>
      <c r="AI286" s="1"/>
    </row>
    <row r="287" spans="1:35" s="3" customFormat="1">
      <c r="A287" s="48">
        <v>2640</v>
      </c>
      <c r="B287" s="53" t="s">
        <v>336</v>
      </c>
      <c r="C287" s="53"/>
      <c r="D287" s="7"/>
      <c r="E287" s="4"/>
      <c r="F287" s="173">
        <v>1</v>
      </c>
      <c r="G287" s="9"/>
      <c r="H287" s="8">
        <f t="shared" si="262"/>
        <v>1</v>
      </c>
      <c r="I287" s="4">
        <v>1</v>
      </c>
      <c r="J287" s="9" t="s">
        <v>216</v>
      </c>
      <c r="K287" s="14"/>
      <c r="L287" s="19">
        <f t="shared" si="263"/>
        <v>0</v>
      </c>
      <c r="M287" s="32"/>
      <c r="N287" s="345"/>
      <c r="O287" s="359">
        <f t="shared" si="264"/>
        <v>0</v>
      </c>
      <c r="P287" s="19">
        <f t="shared" si="265"/>
        <v>0</v>
      </c>
      <c r="Q287" s="42"/>
      <c r="R287" s="42"/>
      <c r="S287" s="42"/>
      <c r="T287" s="42"/>
      <c r="U287" s="19">
        <f t="shared" si="266"/>
        <v>0</v>
      </c>
      <c r="V287" s="42">
        <f t="shared" si="267"/>
        <v>0</v>
      </c>
      <c r="X287" s="1"/>
      <c r="Y287" s="1"/>
      <c r="Z287" s="1"/>
      <c r="AA287" s="1"/>
      <c r="AB287" s="1"/>
      <c r="AC287" s="1"/>
      <c r="AD287" s="1"/>
      <c r="AE287" s="1"/>
      <c r="AF287" s="1"/>
      <c r="AG287" s="1"/>
      <c r="AH287" s="1"/>
      <c r="AI287" s="1"/>
    </row>
    <row r="288" spans="1:35" s="3" customFormat="1">
      <c r="A288" s="180">
        <v>2644</v>
      </c>
      <c r="B288" s="53" t="s">
        <v>340</v>
      </c>
      <c r="C288" s="53"/>
      <c r="D288" s="7"/>
      <c r="E288" s="4"/>
      <c r="F288" s="173">
        <v>1</v>
      </c>
      <c r="G288" s="9"/>
      <c r="H288" s="8">
        <f t="shared" si="262"/>
        <v>1</v>
      </c>
      <c r="I288" s="4">
        <v>1</v>
      </c>
      <c r="J288" s="9" t="s">
        <v>216</v>
      </c>
      <c r="K288" s="14"/>
      <c r="L288" s="19">
        <f t="shared" si="263"/>
        <v>0</v>
      </c>
      <c r="M288" s="32"/>
      <c r="N288" s="345"/>
      <c r="O288" s="359">
        <f t="shared" si="264"/>
        <v>0</v>
      </c>
      <c r="P288" s="19">
        <f t="shared" si="265"/>
        <v>0</v>
      </c>
      <c r="Q288" s="42"/>
      <c r="R288" s="42"/>
      <c r="S288" s="42"/>
      <c r="T288" s="42"/>
      <c r="U288" s="19">
        <f t="shared" si="266"/>
        <v>0</v>
      </c>
      <c r="V288" s="42">
        <f t="shared" si="267"/>
        <v>0</v>
      </c>
      <c r="X288" s="1"/>
      <c r="Y288" s="1"/>
      <c r="Z288" s="1"/>
      <c r="AA288" s="1"/>
      <c r="AB288" s="1"/>
      <c r="AC288" s="1"/>
      <c r="AD288" s="1"/>
      <c r="AE288" s="1"/>
      <c r="AF288" s="1"/>
      <c r="AG288" s="1"/>
      <c r="AH288" s="1"/>
      <c r="AI288" s="1"/>
    </row>
    <row r="289" spans="1:35" s="3" customFormat="1">
      <c r="A289" s="180">
        <v>2645</v>
      </c>
      <c r="B289" s="53" t="s">
        <v>342</v>
      </c>
      <c r="C289" s="53"/>
      <c r="D289" s="7"/>
      <c r="E289" s="4"/>
      <c r="F289" s="173">
        <v>1</v>
      </c>
      <c r="G289" s="9"/>
      <c r="H289" s="8">
        <f t="shared" si="262"/>
        <v>1</v>
      </c>
      <c r="I289" s="4">
        <v>1</v>
      </c>
      <c r="J289" s="9" t="s">
        <v>216</v>
      </c>
      <c r="K289" s="14"/>
      <c r="L289" s="19">
        <f t="shared" si="263"/>
        <v>0</v>
      </c>
      <c r="M289" s="32"/>
      <c r="N289" s="345"/>
      <c r="O289" s="359">
        <f t="shared" si="264"/>
        <v>0</v>
      </c>
      <c r="P289" s="19">
        <f t="shared" si="265"/>
        <v>0</v>
      </c>
      <c r="Q289" s="42"/>
      <c r="R289" s="42"/>
      <c r="S289" s="42"/>
      <c r="T289" s="42"/>
      <c r="U289" s="19">
        <f t="shared" si="266"/>
        <v>0</v>
      </c>
      <c r="V289" s="42">
        <f t="shared" si="267"/>
        <v>0</v>
      </c>
      <c r="X289" s="1"/>
      <c r="Y289" s="1"/>
      <c r="Z289" s="1"/>
      <c r="AA289" s="1"/>
      <c r="AB289" s="1"/>
      <c r="AC289" s="1"/>
      <c r="AD289" s="1"/>
      <c r="AE289" s="1"/>
      <c r="AF289" s="1"/>
      <c r="AG289" s="1"/>
      <c r="AH289" s="1"/>
      <c r="AI289" s="1"/>
    </row>
    <row r="290" spans="1:35" s="3" customFormat="1">
      <c r="A290" s="48">
        <v>2650</v>
      </c>
      <c r="B290" s="53" t="s">
        <v>64</v>
      </c>
      <c r="C290" s="53"/>
      <c r="D290" s="7"/>
      <c r="E290" s="4"/>
      <c r="F290" s="173">
        <v>1</v>
      </c>
      <c r="G290" s="9"/>
      <c r="H290" s="8">
        <f t="shared" si="262"/>
        <v>1</v>
      </c>
      <c r="I290" s="4">
        <v>1</v>
      </c>
      <c r="J290" s="9" t="s">
        <v>216</v>
      </c>
      <c r="K290" s="14"/>
      <c r="L290" s="19">
        <f t="shared" si="263"/>
        <v>0</v>
      </c>
      <c r="M290" s="32"/>
      <c r="N290" s="345"/>
      <c r="O290" s="359">
        <f t="shared" si="264"/>
        <v>0</v>
      </c>
      <c r="P290" s="19">
        <f t="shared" si="265"/>
        <v>0</v>
      </c>
      <c r="Q290" s="42"/>
      <c r="R290" s="42"/>
      <c r="S290" s="42"/>
      <c r="T290" s="42"/>
      <c r="U290" s="19">
        <f t="shared" si="266"/>
        <v>0</v>
      </c>
      <c r="V290" s="42">
        <f t="shared" si="267"/>
        <v>0</v>
      </c>
      <c r="X290" s="1"/>
      <c r="Y290" s="1"/>
      <c r="Z290" s="1"/>
      <c r="AA290" s="1"/>
      <c r="AB290" s="1"/>
      <c r="AC290" s="1"/>
      <c r="AD290" s="1"/>
      <c r="AE290" s="1"/>
      <c r="AF290" s="1"/>
      <c r="AG290" s="1"/>
      <c r="AH290" s="1"/>
      <c r="AI290" s="1"/>
    </row>
    <row r="291" spans="1:35" s="3" customFormat="1">
      <c r="A291" s="180">
        <v>2684</v>
      </c>
      <c r="B291" s="53" t="s">
        <v>343</v>
      </c>
      <c r="C291" s="53"/>
      <c r="D291" s="7"/>
      <c r="E291" s="4"/>
      <c r="F291" s="173">
        <v>1</v>
      </c>
      <c r="G291" s="9"/>
      <c r="H291" s="8">
        <f t="shared" si="262"/>
        <v>1</v>
      </c>
      <c r="I291" s="4">
        <v>1</v>
      </c>
      <c r="J291" s="9" t="s">
        <v>216</v>
      </c>
      <c r="K291" s="14"/>
      <c r="L291" s="19">
        <f t="shared" si="263"/>
        <v>0</v>
      </c>
      <c r="M291" s="32"/>
      <c r="N291" s="345"/>
      <c r="O291" s="359">
        <f t="shared" si="264"/>
        <v>0</v>
      </c>
      <c r="P291" s="19">
        <f t="shared" si="265"/>
        <v>0</v>
      </c>
      <c r="Q291" s="42"/>
      <c r="R291" s="42"/>
      <c r="S291" s="42"/>
      <c r="T291" s="42"/>
      <c r="U291" s="19">
        <f t="shared" si="266"/>
        <v>0</v>
      </c>
      <c r="V291" s="42">
        <f t="shared" si="267"/>
        <v>0</v>
      </c>
      <c r="X291" s="1"/>
      <c r="Y291" s="1"/>
      <c r="Z291" s="1"/>
      <c r="AA291" s="1"/>
      <c r="AB291" s="1"/>
      <c r="AC291" s="1"/>
      <c r="AD291" s="1"/>
      <c r="AE291" s="1"/>
      <c r="AF291" s="1"/>
      <c r="AG291" s="1"/>
      <c r="AH291" s="1"/>
      <c r="AI291" s="1"/>
    </row>
    <row r="292" spans="1:35" s="3" customFormat="1">
      <c r="A292" s="48">
        <v>2690</v>
      </c>
      <c r="B292" s="53" t="s">
        <v>65</v>
      </c>
      <c r="C292" s="53"/>
      <c r="D292" s="7"/>
      <c r="E292" s="4"/>
      <c r="F292" s="173">
        <v>1</v>
      </c>
      <c r="G292" s="9"/>
      <c r="H292" s="8">
        <f t="shared" si="262"/>
        <v>1</v>
      </c>
      <c r="I292" s="4">
        <v>1</v>
      </c>
      <c r="J292" s="9" t="s">
        <v>216</v>
      </c>
      <c r="K292" s="14"/>
      <c r="L292" s="19">
        <f t="shared" si="263"/>
        <v>0</v>
      </c>
      <c r="M292" s="32"/>
      <c r="N292" s="345"/>
      <c r="O292" s="359">
        <f t="shared" si="264"/>
        <v>0</v>
      </c>
      <c r="P292" s="19">
        <f t="shared" si="265"/>
        <v>0</v>
      </c>
      <c r="Q292" s="42"/>
      <c r="R292" s="42"/>
      <c r="S292" s="42"/>
      <c r="T292" s="42"/>
      <c r="U292" s="19">
        <f t="shared" si="266"/>
        <v>0</v>
      </c>
      <c r="V292" s="42">
        <f t="shared" si="267"/>
        <v>0</v>
      </c>
      <c r="X292" s="1"/>
      <c r="Y292" s="1"/>
      <c r="Z292" s="1"/>
      <c r="AA292" s="1"/>
      <c r="AB292" s="1"/>
      <c r="AC292" s="1"/>
      <c r="AD292" s="1"/>
      <c r="AE292" s="1"/>
      <c r="AF292" s="1"/>
      <c r="AG292" s="1"/>
      <c r="AH292" s="1"/>
      <c r="AI292" s="1"/>
    </row>
    <row r="293" spans="1:35" s="3" customFormat="1">
      <c r="A293" s="180">
        <v>2695</v>
      </c>
      <c r="B293" s="53" t="s">
        <v>682</v>
      </c>
      <c r="C293" s="53"/>
      <c r="D293" s="7"/>
      <c r="E293" s="4"/>
      <c r="F293" s="173">
        <v>1</v>
      </c>
      <c r="G293" s="9"/>
      <c r="H293" s="8">
        <f t="shared" si="262"/>
        <v>1</v>
      </c>
      <c r="I293" s="4">
        <v>1</v>
      </c>
      <c r="J293" s="9" t="s">
        <v>216</v>
      </c>
      <c r="K293" s="14"/>
      <c r="L293" s="19">
        <f t="shared" si="263"/>
        <v>0</v>
      </c>
      <c r="M293" s="32"/>
      <c r="N293" s="345"/>
      <c r="O293" s="359">
        <f t="shared" si="264"/>
        <v>0</v>
      </c>
      <c r="P293" s="19">
        <f t="shared" si="265"/>
        <v>0</v>
      </c>
      <c r="Q293" s="42"/>
      <c r="R293" s="42"/>
      <c r="S293" s="42"/>
      <c r="T293" s="42"/>
      <c r="U293" s="19">
        <f t="shared" si="266"/>
        <v>0</v>
      </c>
      <c r="V293" s="42">
        <f t="shared" si="267"/>
        <v>0</v>
      </c>
      <c r="X293" s="1"/>
      <c r="Y293" s="1"/>
      <c r="Z293" s="1"/>
      <c r="AA293" s="1"/>
      <c r="AB293" s="1"/>
      <c r="AC293" s="1"/>
      <c r="AD293" s="1"/>
      <c r="AE293" s="1"/>
      <c r="AF293" s="1"/>
      <c r="AG293" s="1"/>
      <c r="AH293" s="1"/>
      <c r="AI293" s="1"/>
    </row>
    <row r="294" spans="1:35" s="3" customFormat="1">
      <c r="A294" s="48"/>
      <c r="B294" s="55" t="s">
        <v>253</v>
      </c>
      <c r="C294" s="55"/>
      <c r="D294" s="7"/>
      <c r="E294" s="4"/>
      <c r="F294" s="173"/>
      <c r="G294" s="9"/>
      <c r="H294" s="8"/>
      <c r="I294" s="4"/>
      <c r="J294" s="9"/>
      <c r="K294" s="14"/>
      <c r="L294" s="21">
        <f t="shared" ref="L294:V294" si="268">SUM(L284:L293)</f>
        <v>0</v>
      </c>
      <c r="M294" s="28">
        <f t="shared" si="268"/>
        <v>0</v>
      </c>
      <c r="N294" s="346">
        <f t="shared" ref="N294" si="269">SUM(N284:N293)</f>
        <v>0</v>
      </c>
      <c r="O294" s="355">
        <f t="shared" ref="O294" si="270">SUM(O284:O293)</f>
        <v>0</v>
      </c>
      <c r="P294" s="21">
        <f t="shared" si="268"/>
        <v>0</v>
      </c>
      <c r="Q294" s="43">
        <f t="shared" si="268"/>
        <v>0</v>
      </c>
      <c r="R294" s="43">
        <f t="shared" si="268"/>
        <v>0</v>
      </c>
      <c r="S294" s="43">
        <f t="shared" si="268"/>
        <v>0</v>
      </c>
      <c r="T294" s="43">
        <f t="shared" si="268"/>
        <v>0</v>
      </c>
      <c r="U294" s="21">
        <f t="shared" si="268"/>
        <v>0</v>
      </c>
      <c r="V294" s="43">
        <f t="shared" si="268"/>
        <v>0</v>
      </c>
      <c r="X294" s="1"/>
      <c r="Y294" s="1"/>
      <c r="Z294" s="1"/>
      <c r="AA294" s="1"/>
      <c r="AB294" s="1"/>
      <c r="AC294" s="1"/>
      <c r="AD294" s="1"/>
      <c r="AE294" s="1"/>
      <c r="AF294" s="1"/>
      <c r="AG294" s="1"/>
      <c r="AH294" s="1"/>
      <c r="AI294" s="1"/>
    </row>
    <row r="295" spans="1:35" s="3" customFormat="1">
      <c r="A295" s="48"/>
      <c r="B295" s="55"/>
      <c r="C295" s="55"/>
      <c r="D295" s="7"/>
      <c r="E295" s="4"/>
      <c r="F295" s="173"/>
      <c r="G295" s="9"/>
      <c r="H295" s="8"/>
      <c r="I295" s="4"/>
      <c r="J295" s="10"/>
      <c r="K295" s="14"/>
      <c r="L295" s="24"/>
      <c r="M295" s="32"/>
      <c r="N295" s="345"/>
      <c r="O295" s="357"/>
      <c r="P295" s="19"/>
      <c r="Q295" s="42"/>
      <c r="R295" s="42"/>
      <c r="S295" s="42"/>
      <c r="T295" s="42"/>
      <c r="U295" s="19"/>
      <c r="V295" s="42"/>
      <c r="X295" s="1"/>
      <c r="Y295" s="1"/>
      <c r="Z295" s="1"/>
      <c r="AA295" s="1"/>
      <c r="AB295" s="1"/>
      <c r="AC295" s="1"/>
      <c r="AD295" s="1"/>
      <c r="AE295" s="1"/>
      <c r="AF295" s="1"/>
      <c r="AG295" s="1"/>
      <c r="AH295" s="1"/>
      <c r="AI295" s="1"/>
    </row>
    <row r="296" spans="1:35" s="3" customFormat="1">
      <c r="A296" s="181">
        <v>2800</v>
      </c>
      <c r="B296" s="38" t="s">
        <v>227</v>
      </c>
      <c r="C296" s="38"/>
      <c r="D296" s="7"/>
      <c r="E296" s="4"/>
      <c r="F296" s="173"/>
      <c r="G296" s="9"/>
      <c r="H296" s="8"/>
      <c r="I296" s="4"/>
      <c r="J296" s="9"/>
      <c r="K296" s="14"/>
      <c r="L296" s="19"/>
      <c r="M296" s="32"/>
      <c r="N296" s="345"/>
      <c r="O296" s="359"/>
      <c r="P296" s="19"/>
      <c r="Q296" s="42"/>
      <c r="R296" s="42"/>
      <c r="S296" s="42"/>
      <c r="T296" s="42"/>
      <c r="U296" s="19"/>
      <c r="V296" s="42"/>
      <c r="X296" s="1"/>
      <c r="Y296" s="1"/>
      <c r="Z296" s="1"/>
      <c r="AA296" s="1"/>
      <c r="AB296" s="1"/>
      <c r="AC296" s="1"/>
      <c r="AD296" s="1"/>
      <c r="AE296" s="1"/>
      <c r="AF296" s="1"/>
      <c r="AG296" s="1"/>
      <c r="AH296" s="1"/>
      <c r="AI296" s="1"/>
    </row>
    <row r="297" spans="1:35" s="3" customFormat="1">
      <c r="A297" s="48">
        <v>2801</v>
      </c>
      <c r="B297" s="53" t="s">
        <v>434</v>
      </c>
      <c r="C297" s="53"/>
      <c r="D297" s="7"/>
      <c r="E297" s="4"/>
      <c r="F297" s="173">
        <v>1</v>
      </c>
      <c r="G297" s="9"/>
      <c r="H297" s="8">
        <f t="shared" ref="H297:H311" si="271">SUM(E297:G297)</f>
        <v>1</v>
      </c>
      <c r="I297" s="4">
        <v>1</v>
      </c>
      <c r="J297" s="9" t="s">
        <v>260</v>
      </c>
      <c r="K297" s="14"/>
      <c r="L297" s="19">
        <f t="shared" ref="L297:L311" si="272">H297*I297*K297</f>
        <v>0</v>
      </c>
      <c r="M297" s="32"/>
      <c r="N297" s="345"/>
      <c r="O297" s="359">
        <f t="shared" ref="O297:O311" si="273">L:L+N:N</f>
        <v>0</v>
      </c>
      <c r="P297" s="19">
        <f t="shared" ref="P297:P311" si="274">MAX(L297-SUM(Q297:T297),0)</f>
        <v>0</v>
      </c>
      <c r="Q297" s="42"/>
      <c r="R297" s="42"/>
      <c r="S297" s="42"/>
      <c r="T297" s="42"/>
      <c r="U297" s="19">
        <f t="shared" ref="U297:U311" si="275">L297-SUM(P297:T297)</f>
        <v>0</v>
      </c>
      <c r="V297" s="42">
        <f t="shared" ref="V297:V311" si="276">P297</f>
        <v>0</v>
      </c>
      <c r="X297" s="1"/>
      <c r="Y297" s="1"/>
      <c r="Z297" s="1"/>
      <c r="AA297" s="1"/>
      <c r="AB297" s="1"/>
      <c r="AC297" s="1"/>
      <c r="AD297" s="1"/>
      <c r="AE297" s="1"/>
      <c r="AF297" s="1"/>
      <c r="AG297" s="1"/>
      <c r="AH297" s="1"/>
      <c r="AI297" s="1"/>
    </row>
    <row r="298" spans="1:35" s="3" customFormat="1">
      <c r="A298" s="48">
        <v>2802</v>
      </c>
      <c r="B298" s="53" t="s">
        <v>66</v>
      </c>
      <c r="C298" s="53"/>
      <c r="D298" s="7"/>
      <c r="E298" s="4"/>
      <c r="F298" s="173">
        <v>1</v>
      </c>
      <c r="G298" s="9"/>
      <c r="H298" s="8">
        <f t="shared" si="271"/>
        <v>1</v>
      </c>
      <c r="I298" s="4">
        <v>1</v>
      </c>
      <c r="J298" s="9" t="s">
        <v>260</v>
      </c>
      <c r="K298" s="14"/>
      <c r="L298" s="19">
        <f t="shared" si="272"/>
        <v>0</v>
      </c>
      <c r="M298" s="32"/>
      <c r="N298" s="345"/>
      <c r="O298" s="359">
        <f t="shared" si="273"/>
        <v>0</v>
      </c>
      <c r="P298" s="19">
        <f t="shared" si="274"/>
        <v>0</v>
      </c>
      <c r="Q298" s="42"/>
      <c r="R298" s="42"/>
      <c r="S298" s="42"/>
      <c r="T298" s="42"/>
      <c r="U298" s="19">
        <f t="shared" si="275"/>
        <v>0</v>
      </c>
      <c r="V298" s="42">
        <f t="shared" si="276"/>
        <v>0</v>
      </c>
      <c r="X298" s="1"/>
      <c r="Y298" s="1"/>
      <c r="Z298" s="1"/>
      <c r="AA298" s="1"/>
      <c r="AB298" s="1"/>
      <c r="AC298" s="1"/>
      <c r="AD298" s="1"/>
      <c r="AE298" s="1"/>
      <c r="AF298" s="1"/>
      <c r="AG298" s="1"/>
      <c r="AH298" s="1"/>
      <c r="AI298" s="1"/>
    </row>
    <row r="299" spans="1:35" s="3" customFormat="1">
      <c r="A299" s="180">
        <v>2803</v>
      </c>
      <c r="B299" s="53" t="s">
        <v>437</v>
      </c>
      <c r="C299" s="53"/>
      <c r="D299" s="7"/>
      <c r="E299" s="4"/>
      <c r="F299" s="173">
        <v>1</v>
      </c>
      <c r="G299" s="9"/>
      <c r="H299" s="8">
        <f t="shared" si="271"/>
        <v>1</v>
      </c>
      <c r="I299" s="4">
        <v>1</v>
      </c>
      <c r="J299" s="9" t="s">
        <v>260</v>
      </c>
      <c r="K299" s="14"/>
      <c r="L299" s="19">
        <f t="shared" si="272"/>
        <v>0</v>
      </c>
      <c r="M299" s="32"/>
      <c r="N299" s="345"/>
      <c r="O299" s="359">
        <f t="shared" si="273"/>
        <v>0</v>
      </c>
      <c r="P299" s="19">
        <f t="shared" si="274"/>
        <v>0</v>
      </c>
      <c r="Q299" s="42"/>
      <c r="R299" s="42"/>
      <c r="S299" s="42"/>
      <c r="T299" s="42"/>
      <c r="U299" s="19">
        <f t="shared" si="275"/>
        <v>0</v>
      </c>
      <c r="V299" s="42">
        <f t="shared" si="276"/>
        <v>0</v>
      </c>
      <c r="X299" s="1"/>
      <c r="Y299" s="1"/>
      <c r="Z299" s="1"/>
      <c r="AA299" s="1"/>
      <c r="AB299" s="1"/>
      <c r="AC299" s="1"/>
      <c r="AD299" s="1"/>
      <c r="AE299" s="1"/>
      <c r="AF299" s="1"/>
      <c r="AG299" s="1"/>
      <c r="AH299" s="1"/>
      <c r="AI299" s="1"/>
    </row>
    <row r="300" spans="1:35" s="3" customFormat="1">
      <c r="A300" s="180">
        <v>2804</v>
      </c>
      <c r="B300" s="53" t="s">
        <v>438</v>
      </c>
      <c r="C300" s="53"/>
      <c r="D300" s="7"/>
      <c r="E300" s="4"/>
      <c r="F300" s="173">
        <v>1</v>
      </c>
      <c r="G300" s="9"/>
      <c r="H300" s="8">
        <f t="shared" si="271"/>
        <v>1</v>
      </c>
      <c r="I300" s="4">
        <v>1</v>
      </c>
      <c r="J300" s="9" t="s">
        <v>260</v>
      </c>
      <c r="K300" s="14"/>
      <c r="L300" s="19">
        <f t="shared" si="272"/>
        <v>0</v>
      </c>
      <c r="M300" s="32"/>
      <c r="N300" s="345"/>
      <c r="O300" s="359">
        <f t="shared" si="273"/>
        <v>0</v>
      </c>
      <c r="P300" s="19">
        <f t="shared" si="274"/>
        <v>0</v>
      </c>
      <c r="Q300" s="42"/>
      <c r="R300" s="42"/>
      <c r="S300" s="42"/>
      <c r="T300" s="42"/>
      <c r="U300" s="19">
        <f t="shared" si="275"/>
        <v>0</v>
      </c>
      <c r="V300" s="42">
        <f t="shared" si="276"/>
        <v>0</v>
      </c>
      <c r="X300" s="1"/>
      <c r="Y300" s="1"/>
      <c r="Z300" s="1"/>
      <c r="AA300" s="1"/>
      <c r="AB300" s="1"/>
      <c r="AC300" s="1"/>
      <c r="AD300" s="1"/>
      <c r="AE300" s="1"/>
      <c r="AF300" s="1"/>
      <c r="AG300" s="1"/>
      <c r="AH300" s="1"/>
      <c r="AI300" s="1"/>
    </row>
    <row r="301" spans="1:35" s="3" customFormat="1">
      <c r="A301" s="48">
        <v>2820</v>
      </c>
      <c r="B301" s="53" t="s">
        <v>683</v>
      </c>
      <c r="C301" s="53"/>
      <c r="D301" s="7"/>
      <c r="E301" s="4"/>
      <c r="F301" s="173">
        <v>1</v>
      </c>
      <c r="G301" s="9"/>
      <c r="H301" s="8">
        <f t="shared" si="271"/>
        <v>1</v>
      </c>
      <c r="I301" s="4">
        <v>1</v>
      </c>
      <c r="J301" s="9" t="s">
        <v>260</v>
      </c>
      <c r="K301" s="14"/>
      <c r="L301" s="19">
        <f t="shared" si="272"/>
        <v>0</v>
      </c>
      <c r="M301" s="32"/>
      <c r="N301" s="345"/>
      <c r="O301" s="359">
        <f t="shared" si="273"/>
        <v>0</v>
      </c>
      <c r="P301" s="19">
        <f t="shared" si="274"/>
        <v>0</v>
      </c>
      <c r="Q301" s="42"/>
      <c r="R301" s="42"/>
      <c r="S301" s="42"/>
      <c r="T301" s="42"/>
      <c r="U301" s="19">
        <f t="shared" si="275"/>
        <v>0</v>
      </c>
      <c r="V301" s="42">
        <f t="shared" si="276"/>
        <v>0</v>
      </c>
      <c r="X301" s="1"/>
      <c r="Y301" s="1"/>
      <c r="Z301" s="1"/>
      <c r="AA301" s="1"/>
      <c r="AB301" s="1"/>
      <c r="AC301" s="1"/>
      <c r="AD301" s="1"/>
      <c r="AE301" s="1"/>
      <c r="AF301" s="1"/>
      <c r="AG301" s="1"/>
      <c r="AH301" s="1"/>
      <c r="AI301" s="1"/>
    </row>
    <row r="302" spans="1:35" s="3" customFormat="1">
      <c r="A302" s="48">
        <v>2839</v>
      </c>
      <c r="B302" s="53" t="s">
        <v>60</v>
      </c>
      <c r="C302" s="53"/>
      <c r="D302" s="7"/>
      <c r="E302" s="4"/>
      <c r="F302" s="173">
        <v>1</v>
      </c>
      <c r="G302" s="9"/>
      <c r="H302" s="8">
        <f t="shared" si="271"/>
        <v>1</v>
      </c>
      <c r="I302" s="4">
        <v>1</v>
      </c>
      <c r="J302" s="9" t="s">
        <v>260</v>
      </c>
      <c r="K302" s="14"/>
      <c r="L302" s="19">
        <f t="shared" si="272"/>
        <v>0</v>
      </c>
      <c r="M302" s="32"/>
      <c r="N302" s="345"/>
      <c r="O302" s="359">
        <f t="shared" si="273"/>
        <v>0</v>
      </c>
      <c r="P302" s="19">
        <f t="shared" si="274"/>
        <v>0</v>
      </c>
      <c r="Q302" s="42"/>
      <c r="R302" s="42"/>
      <c r="S302" s="42"/>
      <c r="T302" s="42"/>
      <c r="U302" s="19">
        <f t="shared" si="275"/>
        <v>0</v>
      </c>
      <c r="V302" s="42">
        <f t="shared" si="276"/>
        <v>0</v>
      </c>
      <c r="X302" s="1"/>
      <c r="Y302" s="1"/>
      <c r="Z302" s="1"/>
      <c r="AA302" s="1"/>
      <c r="AB302" s="1"/>
      <c r="AC302" s="1"/>
      <c r="AD302" s="1"/>
      <c r="AE302" s="1"/>
      <c r="AF302" s="1"/>
      <c r="AG302" s="1"/>
      <c r="AH302" s="1"/>
      <c r="AI302" s="1"/>
    </row>
    <row r="303" spans="1:35" s="3" customFormat="1">
      <c r="A303" s="48">
        <v>2840</v>
      </c>
      <c r="B303" s="53" t="s">
        <v>67</v>
      </c>
      <c r="C303" s="53"/>
      <c r="D303" s="7"/>
      <c r="E303" s="4"/>
      <c r="F303" s="173">
        <v>1</v>
      </c>
      <c r="G303" s="9"/>
      <c r="H303" s="8">
        <f t="shared" si="271"/>
        <v>1</v>
      </c>
      <c r="I303" s="4">
        <v>1</v>
      </c>
      <c r="J303" s="9" t="s">
        <v>216</v>
      </c>
      <c r="K303" s="14"/>
      <c r="L303" s="19">
        <f t="shared" si="272"/>
        <v>0</v>
      </c>
      <c r="M303" s="32"/>
      <c r="N303" s="345"/>
      <c r="O303" s="359">
        <f t="shared" si="273"/>
        <v>0</v>
      </c>
      <c r="P303" s="19">
        <f t="shared" si="274"/>
        <v>0</v>
      </c>
      <c r="Q303" s="42"/>
      <c r="R303" s="42"/>
      <c r="S303" s="42"/>
      <c r="T303" s="42"/>
      <c r="U303" s="19">
        <f t="shared" si="275"/>
        <v>0</v>
      </c>
      <c r="V303" s="42">
        <f t="shared" si="276"/>
        <v>0</v>
      </c>
      <c r="X303" s="1"/>
      <c r="Y303" s="1"/>
      <c r="Z303" s="1"/>
      <c r="AA303" s="1"/>
      <c r="AB303" s="1"/>
      <c r="AC303" s="1"/>
      <c r="AD303" s="1"/>
      <c r="AE303" s="1"/>
      <c r="AF303" s="1"/>
      <c r="AG303" s="1"/>
      <c r="AH303" s="1"/>
      <c r="AI303" s="1"/>
    </row>
    <row r="304" spans="1:35" s="3" customFormat="1">
      <c r="A304" s="48">
        <v>2845</v>
      </c>
      <c r="B304" s="53" t="s">
        <v>439</v>
      </c>
      <c r="C304" s="53"/>
      <c r="D304" s="7"/>
      <c r="E304" s="4"/>
      <c r="F304" s="173">
        <f>rain</f>
        <v>0</v>
      </c>
      <c r="G304" s="9"/>
      <c r="H304" s="8">
        <f t="shared" si="271"/>
        <v>0</v>
      </c>
      <c r="I304" s="4">
        <v>1</v>
      </c>
      <c r="J304" s="9" t="s">
        <v>260</v>
      </c>
      <c r="K304" s="14"/>
      <c r="L304" s="19">
        <f t="shared" si="272"/>
        <v>0</v>
      </c>
      <c r="M304" s="32"/>
      <c r="N304" s="345"/>
      <c r="O304" s="359">
        <f t="shared" si="273"/>
        <v>0</v>
      </c>
      <c r="P304" s="19">
        <f t="shared" si="274"/>
        <v>0</v>
      </c>
      <c r="Q304" s="42"/>
      <c r="R304" s="42"/>
      <c r="S304" s="42"/>
      <c r="T304" s="42"/>
      <c r="U304" s="19">
        <f t="shared" si="275"/>
        <v>0</v>
      </c>
      <c r="V304" s="42">
        <f t="shared" si="276"/>
        <v>0</v>
      </c>
      <c r="X304" s="1"/>
      <c r="Y304" s="1"/>
      <c r="Z304" s="1"/>
      <c r="AA304" s="1"/>
      <c r="AB304" s="1"/>
      <c r="AC304" s="1"/>
      <c r="AD304" s="1"/>
      <c r="AE304" s="1"/>
      <c r="AF304" s="1"/>
      <c r="AG304" s="1"/>
      <c r="AH304" s="1"/>
      <c r="AI304" s="1"/>
    </row>
    <row r="305" spans="1:35" s="3" customFormat="1">
      <c r="A305" s="180">
        <v>2846</v>
      </c>
      <c r="B305" s="53" t="s">
        <v>441</v>
      </c>
      <c r="C305" s="53"/>
      <c r="D305" s="7"/>
      <c r="E305" s="4"/>
      <c r="F305" s="173">
        <f>snow</f>
        <v>0</v>
      </c>
      <c r="G305" s="9"/>
      <c r="H305" s="8">
        <f t="shared" si="271"/>
        <v>0</v>
      </c>
      <c r="I305" s="4">
        <v>1</v>
      </c>
      <c r="J305" s="9" t="s">
        <v>260</v>
      </c>
      <c r="K305" s="14"/>
      <c r="L305" s="19">
        <f t="shared" si="272"/>
        <v>0</v>
      </c>
      <c r="M305" s="32"/>
      <c r="N305" s="345"/>
      <c r="O305" s="359">
        <f t="shared" si="273"/>
        <v>0</v>
      </c>
      <c r="P305" s="19">
        <f t="shared" si="274"/>
        <v>0</v>
      </c>
      <c r="Q305" s="42"/>
      <c r="R305" s="42"/>
      <c r="S305" s="42"/>
      <c r="T305" s="42"/>
      <c r="U305" s="19">
        <f t="shared" si="275"/>
        <v>0</v>
      </c>
      <c r="V305" s="42">
        <f t="shared" si="276"/>
        <v>0</v>
      </c>
      <c r="X305" s="1"/>
      <c r="Y305" s="1"/>
      <c r="Z305" s="1"/>
      <c r="AA305" s="1"/>
      <c r="AB305" s="1"/>
      <c r="AC305" s="1"/>
      <c r="AD305" s="1"/>
      <c r="AE305" s="1"/>
      <c r="AF305" s="1"/>
      <c r="AG305" s="1"/>
      <c r="AH305" s="1"/>
      <c r="AI305" s="1"/>
    </row>
    <row r="306" spans="1:35" s="3" customFormat="1">
      <c r="A306" s="48">
        <v>2847</v>
      </c>
      <c r="B306" s="53" t="s">
        <v>68</v>
      </c>
      <c r="C306" s="53"/>
      <c r="D306" s="7"/>
      <c r="E306" s="4"/>
      <c r="F306" s="173">
        <v>1</v>
      </c>
      <c r="G306" s="9"/>
      <c r="H306" s="8">
        <f t="shared" si="271"/>
        <v>1</v>
      </c>
      <c r="I306" s="4">
        <v>1</v>
      </c>
      <c r="J306" s="9" t="s">
        <v>216</v>
      </c>
      <c r="K306" s="14"/>
      <c r="L306" s="19">
        <f t="shared" si="272"/>
        <v>0</v>
      </c>
      <c r="M306" s="32"/>
      <c r="N306" s="345"/>
      <c r="O306" s="359">
        <f t="shared" si="273"/>
        <v>0</v>
      </c>
      <c r="P306" s="19">
        <f t="shared" si="274"/>
        <v>0</v>
      </c>
      <c r="Q306" s="42"/>
      <c r="R306" s="42"/>
      <c r="S306" s="42"/>
      <c r="T306" s="42"/>
      <c r="U306" s="19">
        <f t="shared" si="275"/>
        <v>0</v>
      </c>
      <c r="V306" s="42">
        <f t="shared" si="276"/>
        <v>0</v>
      </c>
      <c r="X306" s="1"/>
      <c r="Y306" s="1"/>
      <c r="Z306" s="1"/>
      <c r="AA306" s="1"/>
      <c r="AB306" s="1"/>
      <c r="AC306" s="1"/>
      <c r="AD306" s="1"/>
      <c r="AE306" s="1"/>
      <c r="AF306" s="1"/>
      <c r="AG306" s="1"/>
      <c r="AH306" s="1"/>
      <c r="AI306" s="1"/>
    </row>
    <row r="307" spans="1:35" s="3" customFormat="1">
      <c r="A307" s="48">
        <v>2865</v>
      </c>
      <c r="B307" s="53" t="s">
        <v>86</v>
      </c>
      <c r="C307" s="53"/>
      <c r="D307" s="7"/>
      <c r="E307" s="4"/>
      <c r="F307" s="173">
        <v>1</v>
      </c>
      <c r="G307" s="9"/>
      <c r="H307" s="8">
        <f t="shared" si="271"/>
        <v>1</v>
      </c>
      <c r="I307" s="4">
        <v>1</v>
      </c>
      <c r="J307" s="9" t="s">
        <v>216</v>
      </c>
      <c r="K307" s="14"/>
      <c r="L307" s="19">
        <f t="shared" si="272"/>
        <v>0</v>
      </c>
      <c r="M307" s="32"/>
      <c r="N307" s="345"/>
      <c r="O307" s="359">
        <f t="shared" si="273"/>
        <v>0</v>
      </c>
      <c r="P307" s="19">
        <f t="shared" si="274"/>
        <v>0</v>
      </c>
      <c r="Q307" s="42"/>
      <c r="R307" s="42"/>
      <c r="S307" s="42"/>
      <c r="T307" s="42"/>
      <c r="U307" s="19">
        <f t="shared" si="275"/>
        <v>0</v>
      </c>
      <c r="V307" s="42">
        <f t="shared" si="276"/>
        <v>0</v>
      </c>
      <c r="X307" s="1"/>
      <c r="Y307" s="1"/>
      <c r="Z307" s="1"/>
      <c r="AA307" s="1"/>
      <c r="AB307" s="1"/>
      <c r="AC307" s="1"/>
      <c r="AD307" s="1"/>
      <c r="AE307" s="1"/>
      <c r="AF307" s="1"/>
      <c r="AG307" s="1"/>
      <c r="AH307" s="1"/>
      <c r="AI307" s="1"/>
    </row>
    <row r="308" spans="1:35" s="3" customFormat="1">
      <c r="A308" s="48">
        <v>2866</v>
      </c>
      <c r="B308" s="53" t="s">
        <v>684</v>
      </c>
      <c r="C308" s="53"/>
      <c r="D308" s="7"/>
      <c r="E308" s="4"/>
      <c r="F308" s="173">
        <v>1</v>
      </c>
      <c r="G308" s="9"/>
      <c r="H308" s="8">
        <f t="shared" si="271"/>
        <v>1</v>
      </c>
      <c r="I308" s="4">
        <v>1</v>
      </c>
      <c r="J308" s="9" t="s">
        <v>216</v>
      </c>
      <c r="K308" s="14"/>
      <c r="L308" s="19">
        <f t="shared" si="272"/>
        <v>0</v>
      </c>
      <c r="M308" s="32"/>
      <c r="N308" s="345"/>
      <c r="O308" s="359">
        <f t="shared" si="273"/>
        <v>0</v>
      </c>
      <c r="P308" s="19">
        <f t="shared" si="274"/>
        <v>0</v>
      </c>
      <c r="Q308" s="42"/>
      <c r="R308" s="42"/>
      <c r="S308" s="42"/>
      <c r="T308" s="42"/>
      <c r="U308" s="19">
        <f t="shared" si="275"/>
        <v>0</v>
      </c>
      <c r="V308" s="42">
        <f t="shared" si="276"/>
        <v>0</v>
      </c>
      <c r="X308" s="1"/>
      <c r="Y308" s="1"/>
      <c r="Z308" s="1"/>
      <c r="AA308" s="1"/>
      <c r="AB308" s="1"/>
      <c r="AC308" s="1"/>
      <c r="AD308" s="1"/>
      <c r="AE308" s="1"/>
      <c r="AF308" s="1"/>
      <c r="AG308" s="1"/>
      <c r="AH308" s="1"/>
      <c r="AI308" s="1"/>
    </row>
    <row r="309" spans="1:35" s="3" customFormat="1">
      <c r="A309" s="48">
        <v>2877</v>
      </c>
      <c r="B309" s="53" t="s">
        <v>69</v>
      </c>
      <c r="C309" s="53"/>
      <c r="D309" s="7"/>
      <c r="E309" s="4"/>
      <c r="F309" s="173">
        <v>1</v>
      </c>
      <c r="G309" s="9"/>
      <c r="H309" s="8">
        <f t="shared" si="271"/>
        <v>1</v>
      </c>
      <c r="I309" s="4">
        <v>1</v>
      </c>
      <c r="J309" s="9" t="s">
        <v>260</v>
      </c>
      <c r="K309" s="14"/>
      <c r="L309" s="19">
        <f t="shared" si="272"/>
        <v>0</v>
      </c>
      <c r="M309" s="32"/>
      <c r="N309" s="345"/>
      <c r="O309" s="359">
        <f t="shared" si="273"/>
        <v>0</v>
      </c>
      <c r="P309" s="19">
        <f t="shared" si="274"/>
        <v>0</v>
      </c>
      <c r="Q309" s="42"/>
      <c r="R309" s="42"/>
      <c r="S309" s="42"/>
      <c r="T309" s="42"/>
      <c r="U309" s="19">
        <f t="shared" si="275"/>
        <v>0</v>
      </c>
      <c r="V309" s="42">
        <f t="shared" si="276"/>
        <v>0</v>
      </c>
      <c r="X309" s="1"/>
      <c r="Y309" s="1"/>
      <c r="Z309" s="1"/>
      <c r="AA309" s="1"/>
      <c r="AB309" s="1"/>
      <c r="AC309" s="1"/>
      <c r="AD309" s="1"/>
      <c r="AE309" s="1"/>
      <c r="AF309" s="1"/>
      <c r="AG309" s="1"/>
      <c r="AH309" s="1"/>
      <c r="AI309" s="1"/>
    </row>
    <row r="310" spans="1:35" s="3" customFormat="1">
      <c r="A310" s="48">
        <v>2883</v>
      </c>
      <c r="B310" s="53" t="s">
        <v>825</v>
      </c>
      <c r="C310" s="53"/>
      <c r="D310" s="7"/>
      <c r="E310" s="4"/>
      <c r="F310" s="173">
        <v>1</v>
      </c>
      <c r="G310" s="9"/>
      <c r="H310" s="8">
        <f t="shared" si="271"/>
        <v>1</v>
      </c>
      <c r="I310" s="4">
        <v>1</v>
      </c>
      <c r="J310" s="9" t="s">
        <v>216</v>
      </c>
      <c r="K310" s="14"/>
      <c r="L310" s="19">
        <f t="shared" si="272"/>
        <v>0</v>
      </c>
      <c r="M310" s="32"/>
      <c r="N310" s="345"/>
      <c r="O310" s="359">
        <f t="shared" si="273"/>
        <v>0</v>
      </c>
      <c r="P310" s="19">
        <f t="shared" si="274"/>
        <v>0</v>
      </c>
      <c r="Q310" s="42"/>
      <c r="R310" s="42"/>
      <c r="S310" s="42"/>
      <c r="T310" s="42"/>
      <c r="U310" s="19">
        <f t="shared" si="275"/>
        <v>0</v>
      </c>
      <c r="V310" s="42">
        <f t="shared" si="276"/>
        <v>0</v>
      </c>
      <c r="X310" s="1"/>
      <c r="Y310" s="1"/>
      <c r="Z310" s="1"/>
      <c r="AA310" s="1"/>
      <c r="AB310" s="1"/>
      <c r="AC310" s="1"/>
      <c r="AD310" s="1"/>
      <c r="AE310" s="1"/>
      <c r="AF310" s="1"/>
      <c r="AG310" s="1"/>
      <c r="AH310" s="1"/>
      <c r="AI310" s="1"/>
    </row>
    <row r="311" spans="1:35" s="3" customFormat="1">
      <c r="A311" s="48">
        <v>2895</v>
      </c>
      <c r="B311" s="53" t="s">
        <v>685</v>
      </c>
      <c r="C311" s="53"/>
      <c r="D311" s="7"/>
      <c r="E311" s="4"/>
      <c r="F311" s="173">
        <v>1</v>
      </c>
      <c r="G311" s="9"/>
      <c r="H311" s="8">
        <f t="shared" si="271"/>
        <v>1</v>
      </c>
      <c r="I311" s="4">
        <v>1</v>
      </c>
      <c r="J311" s="9" t="s">
        <v>216</v>
      </c>
      <c r="K311" s="14"/>
      <c r="L311" s="19">
        <f t="shared" si="272"/>
        <v>0</v>
      </c>
      <c r="M311" s="32"/>
      <c r="N311" s="345"/>
      <c r="O311" s="359">
        <f t="shared" si="273"/>
        <v>0</v>
      </c>
      <c r="P311" s="19">
        <f t="shared" si="274"/>
        <v>0</v>
      </c>
      <c r="Q311" s="42"/>
      <c r="R311" s="42"/>
      <c r="S311" s="42"/>
      <c r="T311" s="42"/>
      <c r="U311" s="19">
        <f t="shared" si="275"/>
        <v>0</v>
      </c>
      <c r="V311" s="42">
        <f t="shared" si="276"/>
        <v>0</v>
      </c>
      <c r="X311" s="1"/>
      <c r="Y311" s="1"/>
      <c r="Z311" s="1"/>
      <c r="AA311" s="1"/>
      <c r="AB311" s="1"/>
      <c r="AC311" s="1"/>
      <c r="AD311" s="1"/>
      <c r="AE311" s="1"/>
      <c r="AF311" s="1"/>
      <c r="AG311" s="1"/>
      <c r="AH311" s="1"/>
      <c r="AI311" s="1"/>
    </row>
    <row r="312" spans="1:35" s="3" customFormat="1">
      <c r="A312" s="48"/>
      <c r="B312" s="55" t="s">
        <v>253</v>
      </c>
      <c r="C312" s="55"/>
      <c r="D312" s="7"/>
      <c r="E312" s="4"/>
      <c r="F312" s="173"/>
      <c r="G312" s="9"/>
      <c r="H312" s="8"/>
      <c r="I312" s="4"/>
      <c r="J312" s="9"/>
      <c r="K312" s="14"/>
      <c r="L312" s="21">
        <f t="shared" ref="L312:V312" si="277">SUM(L297:L311)</f>
        <v>0</v>
      </c>
      <c r="M312" s="28">
        <f t="shared" si="277"/>
        <v>0</v>
      </c>
      <c r="N312" s="346">
        <f t="shared" ref="N312" si="278">SUM(N297:N311)</f>
        <v>0</v>
      </c>
      <c r="O312" s="355">
        <f t="shared" ref="O312" si="279">SUM(O297:O311)</f>
        <v>0</v>
      </c>
      <c r="P312" s="21">
        <f t="shared" si="277"/>
        <v>0</v>
      </c>
      <c r="Q312" s="43">
        <f t="shared" si="277"/>
        <v>0</v>
      </c>
      <c r="R312" s="43">
        <f t="shared" si="277"/>
        <v>0</v>
      </c>
      <c r="S312" s="43">
        <f t="shared" si="277"/>
        <v>0</v>
      </c>
      <c r="T312" s="43">
        <f t="shared" si="277"/>
        <v>0</v>
      </c>
      <c r="U312" s="21">
        <f t="shared" si="277"/>
        <v>0</v>
      </c>
      <c r="V312" s="43">
        <f t="shared" si="277"/>
        <v>0</v>
      </c>
      <c r="X312" s="1"/>
      <c r="Y312" s="1"/>
      <c r="Z312" s="1"/>
      <c r="AA312" s="1"/>
      <c r="AB312" s="1"/>
      <c r="AC312" s="1"/>
      <c r="AD312" s="1"/>
      <c r="AE312" s="1"/>
      <c r="AF312" s="1"/>
      <c r="AG312" s="1"/>
      <c r="AH312" s="1"/>
      <c r="AI312" s="1"/>
    </row>
    <row r="313" spans="1:35" s="3" customFormat="1">
      <c r="A313" s="18"/>
      <c r="B313" s="53"/>
      <c r="C313" s="53"/>
      <c r="D313" s="7"/>
      <c r="E313" s="4"/>
      <c r="F313" s="173"/>
      <c r="G313" s="9"/>
      <c r="H313" s="8"/>
      <c r="I313" s="4"/>
      <c r="J313" s="4"/>
      <c r="K313" s="14"/>
      <c r="L313" s="19"/>
      <c r="M313" s="32"/>
      <c r="N313" s="345"/>
      <c r="O313" s="359"/>
      <c r="P313" s="19"/>
      <c r="Q313" s="42"/>
      <c r="R313" s="42"/>
      <c r="S313" s="42"/>
      <c r="T313" s="42"/>
      <c r="U313" s="19"/>
      <c r="V313" s="42"/>
      <c r="X313" s="1"/>
      <c r="Y313" s="1"/>
      <c r="Z313" s="1"/>
      <c r="AA313" s="1"/>
      <c r="AB313" s="1"/>
      <c r="AC313" s="1"/>
      <c r="AD313" s="1"/>
      <c r="AE313" s="1"/>
      <c r="AF313" s="1"/>
      <c r="AG313" s="1"/>
      <c r="AH313" s="1"/>
      <c r="AI313" s="1"/>
    </row>
    <row r="314" spans="1:35" s="3" customFormat="1">
      <c r="A314" s="181">
        <v>2900</v>
      </c>
      <c r="B314" s="38" t="s">
        <v>228</v>
      </c>
      <c r="C314" s="38"/>
      <c r="D314" s="7"/>
      <c r="E314" s="9"/>
      <c r="F314" s="173"/>
      <c r="G314" s="9"/>
      <c r="H314" s="8"/>
      <c r="I314" s="4"/>
      <c r="J314" s="9"/>
      <c r="K314" s="14"/>
      <c r="L314" s="19"/>
      <c r="M314" s="32"/>
      <c r="N314" s="345"/>
      <c r="O314" s="359"/>
      <c r="P314" s="19"/>
      <c r="Q314" s="42"/>
      <c r="R314" s="42"/>
      <c r="S314" s="42"/>
      <c r="T314" s="42"/>
      <c r="U314" s="19"/>
      <c r="V314" s="42"/>
      <c r="X314" s="1"/>
      <c r="Y314" s="1"/>
      <c r="Z314" s="1"/>
      <c r="AA314" s="1"/>
      <c r="AB314" s="1"/>
      <c r="AC314" s="1"/>
      <c r="AD314" s="1"/>
      <c r="AE314" s="1"/>
      <c r="AF314" s="1"/>
      <c r="AG314" s="1"/>
      <c r="AH314" s="1"/>
      <c r="AI314" s="1"/>
    </row>
    <row r="315" spans="1:35" s="3" customFormat="1">
      <c r="A315" s="48">
        <v>2901</v>
      </c>
      <c r="B315" s="53" t="s">
        <v>70</v>
      </c>
      <c r="C315" s="53"/>
      <c r="D315" s="7"/>
      <c r="E315" s="9">
        <f>shoot</f>
        <v>0</v>
      </c>
      <c r="F315" s="173">
        <f>shoot/2</f>
        <v>0</v>
      </c>
      <c r="G315" s="9"/>
      <c r="H315" s="8">
        <f t="shared" ref="H315:H328" si="280">SUM(E315:G315)</f>
        <v>0</v>
      </c>
      <c r="I315" s="4">
        <v>1</v>
      </c>
      <c r="J315" s="9" t="s">
        <v>260</v>
      </c>
      <c r="K315" s="14"/>
      <c r="L315" s="19">
        <f t="shared" ref="L315:L328" si="281">H315*I315*K315</f>
        <v>0</v>
      </c>
      <c r="M315" s="32"/>
      <c r="N315" s="345"/>
      <c r="O315" s="359">
        <f t="shared" ref="O315:O328" si="282">L:L+N:N</f>
        <v>0</v>
      </c>
      <c r="P315" s="19">
        <f t="shared" ref="P315:P328" si="283">MAX(L315-SUM(Q315:T315),0)</f>
        <v>0</v>
      </c>
      <c r="Q315" s="42"/>
      <c r="R315" s="42"/>
      <c r="S315" s="42"/>
      <c r="T315" s="42"/>
      <c r="U315" s="19">
        <f t="shared" ref="U315:U328" si="284">L315-SUM(P315:T315)</f>
        <v>0</v>
      </c>
      <c r="V315" s="42">
        <f t="shared" ref="V315:V327" si="285">P315</f>
        <v>0</v>
      </c>
      <c r="X315" s="1"/>
      <c r="Y315" s="1"/>
      <c r="Z315" s="1"/>
      <c r="AA315" s="1"/>
      <c r="AB315" s="1"/>
      <c r="AC315" s="1"/>
      <c r="AD315" s="1"/>
      <c r="AE315" s="1"/>
      <c r="AF315" s="1"/>
      <c r="AG315" s="1"/>
      <c r="AH315" s="1"/>
      <c r="AI315" s="1"/>
    </row>
    <row r="316" spans="1:35" s="3" customFormat="1">
      <c r="A316" s="180">
        <v>2903</v>
      </c>
      <c r="B316" s="53" t="s">
        <v>442</v>
      </c>
      <c r="C316" s="53"/>
      <c r="D316" s="7"/>
      <c r="E316" s="9">
        <f>shoot</f>
        <v>0</v>
      </c>
      <c r="F316" s="173">
        <f>shoot/2</f>
        <v>0</v>
      </c>
      <c r="G316" s="9"/>
      <c r="H316" s="8">
        <f t="shared" si="280"/>
        <v>0</v>
      </c>
      <c r="I316" s="4">
        <v>1</v>
      </c>
      <c r="J316" s="9" t="s">
        <v>260</v>
      </c>
      <c r="K316" s="14"/>
      <c r="L316" s="19">
        <f t="shared" si="281"/>
        <v>0</v>
      </c>
      <c r="M316" s="32"/>
      <c r="N316" s="345"/>
      <c r="O316" s="359">
        <f t="shared" si="282"/>
        <v>0</v>
      </c>
      <c r="P316" s="19">
        <f t="shared" si="283"/>
        <v>0</v>
      </c>
      <c r="Q316" s="42"/>
      <c r="R316" s="42"/>
      <c r="S316" s="42"/>
      <c r="T316" s="42"/>
      <c r="U316" s="19">
        <f t="shared" si="284"/>
        <v>0</v>
      </c>
      <c r="V316" s="42">
        <f t="shared" si="285"/>
        <v>0</v>
      </c>
      <c r="X316" s="1"/>
      <c r="Y316" s="1"/>
      <c r="Z316" s="1"/>
      <c r="AA316" s="1"/>
      <c r="AB316" s="1"/>
      <c r="AC316" s="1"/>
      <c r="AD316" s="1"/>
      <c r="AE316" s="1"/>
      <c r="AF316" s="1"/>
      <c r="AG316" s="1"/>
      <c r="AH316" s="1"/>
      <c r="AI316" s="1"/>
    </row>
    <row r="317" spans="1:35" s="3" customFormat="1">
      <c r="A317" s="48">
        <v>2906</v>
      </c>
      <c r="B317" s="53" t="s">
        <v>71</v>
      </c>
      <c r="C317" s="53"/>
      <c r="D317" s="7"/>
      <c r="E317" s="4">
        <f>ROUND(shoot*0.15,0)</f>
        <v>0</v>
      </c>
      <c r="F317" s="173">
        <f>shoot</f>
        <v>0</v>
      </c>
      <c r="G317" s="9"/>
      <c r="H317" s="8">
        <f t="shared" si="280"/>
        <v>0</v>
      </c>
      <c r="I317" s="4">
        <v>1</v>
      </c>
      <c r="J317" s="9" t="s">
        <v>260</v>
      </c>
      <c r="K317" s="14"/>
      <c r="L317" s="19">
        <f t="shared" si="281"/>
        <v>0</v>
      </c>
      <c r="M317" s="32"/>
      <c r="N317" s="345"/>
      <c r="O317" s="359">
        <f t="shared" si="282"/>
        <v>0</v>
      </c>
      <c r="P317" s="19">
        <f t="shared" si="283"/>
        <v>0</v>
      </c>
      <c r="Q317" s="42"/>
      <c r="R317" s="42"/>
      <c r="S317" s="42"/>
      <c r="T317" s="42"/>
      <c r="U317" s="19">
        <f t="shared" si="284"/>
        <v>0</v>
      </c>
      <c r="V317" s="42">
        <f t="shared" si="285"/>
        <v>0</v>
      </c>
      <c r="X317" s="1"/>
      <c r="Y317" s="1"/>
      <c r="Z317" s="1"/>
      <c r="AA317" s="1"/>
      <c r="AB317" s="1"/>
      <c r="AC317" s="1"/>
      <c r="AD317" s="1"/>
      <c r="AE317" s="1"/>
      <c r="AF317" s="1"/>
      <c r="AG317" s="1"/>
      <c r="AH317" s="1"/>
      <c r="AI317" s="1"/>
    </row>
    <row r="318" spans="1:35" s="3" customFormat="1">
      <c r="A318" s="48">
        <v>2907</v>
      </c>
      <c r="B318" s="53" t="s">
        <v>72</v>
      </c>
      <c r="C318" s="53"/>
      <c r="D318" s="7"/>
      <c r="E318" s="4"/>
      <c r="F318" s="173">
        <v>1</v>
      </c>
      <c r="G318" s="9"/>
      <c r="H318" s="8">
        <f t="shared" si="280"/>
        <v>1</v>
      </c>
      <c r="I318" s="4">
        <v>1</v>
      </c>
      <c r="J318" s="9" t="s">
        <v>260</v>
      </c>
      <c r="K318" s="14"/>
      <c r="L318" s="19">
        <f t="shared" si="281"/>
        <v>0</v>
      </c>
      <c r="M318" s="32"/>
      <c r="N318" s="345"/>
      <c r="O318" s="359">
        <f t="shared" si="282"/>
        <v>0</v>
      </c>
      <c r="P318" s="19">
        <f t="shared" si="283"/>
        <v>0</v>
      </c>
      <c r="Q318" s="42"/>
      <c r="R318" s="42"/>
      <c r="S318" s="42"/>
      <c r="T318" s="42"/>
      <c r="U318" s="19">
        <f t="shared" si="284"/>
        <v>0</v>
      </c>
      <c r="V318" s="42">
        <f t="shared" si="285"/>
        <v>0</v>
      </c>
      <c r="X318" s="1"/>
      <c r="Y318" s="1"/>
      <c r="Z318" s="1"/>
      <c r="AA318" s="1"/>
      <c r="AB318" s="1"/>
      <c r="AC318" s="1"/>
      <c r="AD318" s="1"/>
      <c r="AE318" s="1"/>
      <c r="AF318" s="1"/>
      <c r="AG318" s="1"/>
      <c r="AH318" s="1"/>
      <c r="AI318" s="1"/>
    </row>
    <row r="319" spans="1:35" s="3" customFormat="1">
      <c r="A319" s="180">
        <v>2913</v>
      </c>
      <c r="B319" s="53" t="s">
        <v>42</v>
      </c>
      <c r="C319" s="53"/>
      <c r="D319" s="7"/>
      <c r="E319" s="9"/>
      <c r="F319" s="173">
        <v>1</v>
      </c>
      <c r="G319" s="9"/>
      <c r="H319" s="8">
        <f t="shared" si="280"/>
        <v>1</v>
      </c>
      <c r="I319" s="4">
        <v>1</v>
      </c>
      <c r="J319" s="9" t="s">
        <v>261</v>
      </c>
      <c r="K319" s="14"/>
      <c r="L319" s="19">
        <f t="shared" si="281"/>
        <v>0</v>
      </c>
      <c r="M319" s="32"/>
      <c r="N319" s="345"/>
      <c r="O319" s="359">
        <f t="shared" si="282"/>
        <v>0</v>
      </c>
      <c r="P319" s="19">
        <f t="shared" si="283"/>
        <v>0</v>
      </c>
      <c r="Q319" s="42"/>
      <c r="R319" s="42"/>
      <c r="S319" s="42"/>
      <c r="T319" s="42"/>
      <c r="U319" s="19">
        <f t="shared" si="284"/>
        <v>0</v>
      </c>
      <c r="V319" s="42">
        <f t="shared" si="285"/>
        <v>0</v>
      </c>
      <c r="X319" s="1"/>
      <c r="Y319" s="1"/>
      <c r="Z319" s="1"/>
      <c r="AA319" s="1"/>
      <c r="AB319" s="1"/>
      <c r="AC319" s="1"/>
      <c r="AD319" s="1"/>
      <c r="AE319" s="1"/>
      <c r="AF319" s="1"/>
      <c r="AG319" s="1"/>
      <c r="AH319" s="1"/>
      <c r="AI319" s="1"/>
    </row>
    <row r="320" spans="1:35" s="3" customFormat="1">
      <c r="A320" s="48">
        <v>2939</v>
      </c>
      <c r="B320" s="53" t="s">
        <v>60</v>
      </c>
      <c r="C320" s="53"/>
      <c r="D320" s="7"/>
      <c r="E320" s="4"/>
      <c r="F320" s="173">
        <f>sh</f>
        <v>0</v>
      </c>
      <c r="G320" s="9"/>
      <c r="H320" s="8">
        <f t="shared" si="280"/>
        <v>0</v>
      </c>
      <c r="I320" s="4">
        <v>1</v>
      </c>
      <c r="J320" s="9" t="s">
        <v>260</v>
      </c>
      <c r="K320" s="14"/>
      <c r="L320" s="19">
        <f t="shared" si="281"/>
        <v>0</v>
      </c>
      <c r="M320" s="32"/>
      <c r="N320" s="345"/>
      <c r="O320" s="359">
        <f t="shared" si="282"/>
        <v>0</v>
      </c>
      <c r="P320" s="19">
        <f t="shared" si="283"/>
        <v>0</v>
      </c>
      <c r="Q320" s="42"/>
      <c r="R320" s="42"/>
      <c r="S320" s="42"/>
      <c r="T320" s="42"/>
      <c r="U320" s="19">
        <f t="shared" si="284"/>
        <v>0</v>
      </c>
      <c r="V320" s="42">
        <f t="shared" si="285"/>
        <v>0</v>
      </c>
      <c r="X320" s="1"/>
      <c r="Y320" s="1"/>
      <c r="Z320" s="1"/>
      <c r="AA320" s="1"/>
      <c r="AB320" s="1"/>
      <c r="AC320" s="1"/>
      <c r="AD320" s="1"/>
      <c r="AE320" s="1"/>
      <c r="AF320" s="1"/>
      <c r="AG320" s="1"/>
      <c r="AH320" s="1"/>
      <c r="AI320" s="1"/>
    </row>
    <row r="321" spans="1:35" s="3" customFormat="1">
      <c r="A321" s="48">
        <v>2940</v>
      </c>
      <c r="B321" s="53" t="s">
        <v>73</v>
      </c>
      <c r="C321" s="53"/>
      <c r="D321" s="7"/>
      <c r="E321" s="4"/>
      <c r="F321" s="173">
        <v>1</v>
      </c>
      <c r="G321" s="9"/>
      <c r="H321" s="8">
        <f t="shared" si="280"/>
        <v>1</v>
      </c>
      <c r="I321" s="4">
        <v>1</v>
      </c>
      <c r="J321" s="9" t="s">
        <v>216</v>
      </c>
      <c r="K321" s="14"/>
      <c r="L321" s="19">
        <f t="shared" si="281"/>
        <v>0</v>
      </c>
      <c r="M321" s="32"/>
      <c r="N321" s="345"/>
      <c r="O321" s="359">
        <f t="shared" si="282"/>
        <v>0</v>
      </c>
      <c r="P321" s="19">
        <f t="shared" si="283"/>
        <v>0</v>
      </c>
      <c r="Q321" s="42"/>
      <c r="R321" s="42"/>
      <c r="S321" s="42"/>
      <c r="T321" s="42"/>
      <c r="U321" s="19">
        <f t="shared" si="284"/>
        <v>0</v>
      </c>
      <c r="V321" s="42">
        <f t="shared" si="285"/>
        <v>0</v>
      </c>
      <c r="X321" s="1"/>
      <c r="Y321" s="1"/>
      <c r="Z321" s="1"/>
      <c r="AA321" s="1"/>
      <c r="AB321" s="1"/>
      <c r="AC321" s="1"/>
      <c r="AD321" s="1"/>
      <c r="AE321" s="1"/>
      <c r="AF321" s="1"/>
      <c r="AG321" s="1"/>
      <c r="AH321" s="1"/>
      <c r="AI321" s="1"/>
    </row>
    <row r="322" spans="1:35" s="3" customFormat="1">
      <c r="A322" s="48">
        <v>2941</v>
      </c>
      <c r="B322" s="53" t="s">
        <v>43</v>
      </c>
      <c r="C322" s="53"/>
      <c r="D322" s="7"/>
      <c r="E322" s="4"/>
      <c r="F322" s="173">
        <v>1</v>
      </c>
      <c r="G322" s="9"/>
      <c r="H322" s="8">
        <f t="shared" si="280"/>
        <v>1</v>
      </c>
      <c r="I322" s="4">
        <v>1</v>
      </c>
      <c r="J322" s="9" t="s">
        <v>216</v>
      </c>
      <c r="K322" s="14"/>
      <c r="L322" s="19">
        <f t="shared" si="281"/>
        <v>0</v>
      </c>
      <c r="M322" s="32"/>
      <c r="N322" s="345"/>
      <c r="O322" s="359">
        <f t="shared" si="282"/>
        <v>0</v>
      </c>
      <c r="P322" s="19">
        <f t="shared" si="283"/>
        <v>0</v>
      </c>
      <c r="Q322" s="42"/>
      <c r="R322" s="42"/>
      <c r="S322" s="42"/>
      <c r="T322" s="42"/>
      <c r="U322" s="19">
        <f t="shared" si="284"/>
        <v>0</v>
      </c>
      <c r="V322" s="42">
        <f t="shared" si="285"/>
        <v>0</v>
      </c>
      <c r="X322" s="1"/>
      <c r="Y322" s="1"/>
      <c r="Z322" s="1"/>
      <c r="AA322" s="1"/>
      <c r="AB322" s="1"/>
      <c r="AC322" s="1"/>
      <c r="AD322" s="1"/>
      <c r="AE322" s="1"/>
      <c r="AF322" s="1"/>
      <c r="AG322" s="1"/>
      <c r="AH322" s="1"/>
      <c r="AI322" s="1"/>
    </row>
    <row r="323" spans="1:35" s="3" customFormat="1">
      <c r="A323" s="48">
        <v>2942</v>
      </c>
      <c r="B323" s="53" t="s">
        <v>44</v>
      </c>
      <c r="C323" s="53"/>
      <c r="D323" s="7"/>
      <c r="E323" s="4"/>
      <c r="F323" s="173">
        <v>1</v>
      </c>
      <c r="G323" s="9"/>
      <c r="H323" s="8">
        <f t="shared" si="280"/>
        <v>1</v>
      </c>
      <c r="I323" s="4">
        <v>1</v>
      </c>
      <c r="J323" s="9" t="s">
        <v>216</v>
      </c>
      <c r="K323" s="14"/>
      <c r="L323" s="19">
        <f t="shared" si="281"/>
        <v>0</v>
      </c>
      <c r="M323" s="32"/>
      <c r="N323" s="345"/>
      <c r="O323" s="359">
        <f t="shared" si="282"/>
        <v>0</v>
      </c>
      <c r="P323" s="19">
        <f t="shared" si="283"/>
        <v>0</v>
      </c>
      <c r="Q323" s="42"/>
      <c r="R323" s="42"/>
      <c r="S323" s="42"/>
      <c r="T323" s="42"/>
      <c r="U323" s="19">
        <f t="shared" si="284"/>
        <v>0</v>
      </c>
      <c r="V323" s="42">
        <f t="shared" si="285"/>
        <v>0</v>
      </c>
      <c r="X323" s="1"/>
      <c r="Y323" s="1"/>
      <c r="Z323" s="1"/>
      <c r="AA323" s="1"/>
      <c r="AB323" s="1"/>
      <c r="AC323" s="1"/>
      <c r="AD323" s="1"/>
      <c r="AE323" s="1"/>
      <c r="AF323" s="1"/>
      <c r="AG323" s="1"/>
      <c r="AH323" s="1"/>
      <c r="AI323" s="1"/>
    </row>
    <row r="324" spans="1:35" s="3" customFormat="1">
      <c r="A324" s="48">
        <v>2943</v>
      </c>
      <c r="B324" s="53" t="s">
        <v>686</v>
      </c>
      <c r="C324" s="53"/>
      <c r="D324" s="7"/>
      <c r="E324" s="4"/>
      <c r="F324" s="173">
        <v>1</v>
      </c>
      <c r="G324" s="9"/>
      <c r="H324" s="8">
        <f t="shared" si="280"/>
        <v>1</v>
      </c>
      <c r="I324" s="4">
        <v>1</v>
      </c>
      <c r="J324" s="9" t="s">
        <v>216</v>
      </c>
      <c r="K324" s="14"/>
      <c r="L324" s="19">
        <f t="shared" si="281"/>
        <v>0</v>
      </c>
      <c r="M324" s="32"/>
      <c r="N324" s="345"/>
      <c r="O324" s="359">
        <f t="shared" si="282"/>
        <v>0</v>
      </c>
      <c r="P324" s="19">
        <f t="shared" si="283"/>
        <v>0</v>
      </c>
      <c r="Q324" s="42"/>
      <c r="R324" s="42"/>
      <c r="S324" s="42"/>
      <c r="T324" s="42"/>
      <c r="U324" s="19">
        <f t="shared" si="284"/>
        <v>0</v>
      </c>
      <c r="V324" s="42">
        <f t="shared" si="285"/>
        <v>0</v>
      </c>
      <c r="X324" s="1"/>
      <c r="Y324" s="1"/>
      <c r="Z324" s="1"/>
      <c r="AA324" s="1"/>
      <c r="AB324" s="1"/>
      <c r="AC324" s="1"/>
      <c r="AD324" s="1"/>
      <c r="AE324" s="1"/>
      <c r="AF324" s="1"/>
      <c r="AG324" s="1"/>
      <c r="AH324" s="1"/>
      <c r="AI324" s="1"/>
    </row>
    <row r="325" spans="1:35" s="3" customFormat="1">
      <c r="A325" s="48">
        <v>2948</v>
      </c>
      <c r="B325" s="53" t="s">
        <v>74</v>
      </c>
      <c r="C325" s="53"/>
      <c r="D325" s="7"/>
      <c r="E325" s="4"/>
      <c r="F325" s="173">
        <v>1</v>
      </c>
      <c r="G325" s="9"/>
      <c r="H325" s="8">
        <f t="shared" si="280"/>
        <v>1</v>
      </c>
      <c r="I325" s="4">
        <v>1</v>
      </c>
      <c r="J325" s="9" t="s">
        <v>261</v>
      </c>
      <c r="K325" s="14"/>
      <c r="L325" s="19">
        <f t="shared" si="281"/>
        <v>0</v>
      </c>
      <c r="M325" s="32"/>
      <c r="N325" s="345"/>
      <c r="O325" s="359">
        <f t="shared" si="282"/>
        <v>0</v>
      </c>
      <c r="P325" s="19">
        <f t="shared" si="283"/>
        <v>0</v>
      </c>
      <c r="Q325" s="42"/>
      <c r="R325" s="42"/>
      <c r="S325" s="42"/>
      <c r="T325" s="42"/>
      <c r="U325" s="19">
        <f t="shared" si="284"/>
        <v>0</v>
      </c>
      <c r="V325" s="42">
        <f t="shared" si="285"/>
        <v>0</v>
      </c>
      <c r="X325" s="1"/>
      <c r="Y325" s="1"/>
      <c r="Z325" s="1"/>
      <c r="AA325" s="1"/>
      <c r="AB325" s="1"/>
      <c r="AC325" s="1"/>
      <c r="AD325" s="1"/>
      <c r="AE325" s="1"/>
      <c r="AF325" s="1"/>
      <c r="AG325" s="1"/>
      <c r="AH325" s="1"/>
      <c r="AI325" s="1"/>
    </row>
    <row r="326" spans="1:35" s="3" customFormat="1">
      <c r="A326" s="48">
        <v>2949</v>
      </c>
      <c r="B326" s="53" t="s">
        <v>75</v>
      </c>
      <c r="C326" s="53"/>
      <c r="D326" s="7"/>
      <c r="E326" s="4"/>
      <c r="F326" s="173">
        <f>shoot</f>
        <v>0</v>
      </c>
      <c r="G326" s="9"/>
      <c r="H326" s="8">
        <f t="shared" si="280"/>
        <v>0</v>
      </c>
      <c r="I326" s="4">
        <v>1</v>
      </c>
      <c r="J326" s="9" t="s">
        <v>216</v>
      </c>
      <c r="K326" s="14"/>
      <c r="L326" s="19">
        <f t="shared" si="281"/>
        <v>0</v>
      </c>
      <c r="M326" s="32"/>
      <c r="N326" s="345"/>
      <c r="O326" s="359">
        <f t="shared" si="282"/>
        <v>0</v>
      </c>
      <c r="P326" s="19">
        <f t="shared" si="283"/>
        <v>0</v>
      </c>
      <c r="Q326" s="42"/>
      <c r="R326" s="42"/>
      <c r="S326" s="42"/>
      <c r="T326" s="42"/>
      <c r="U326" s="19">
        <f t="shared" si="284"/>
        <v>0</v>
      </c>
      <c r="V326" s="42">
        <f t="shared" si="285"/>
        <v>0</v>
      </c>
      <c r="X326" s="1"/>
      <c r="Y326" s="1"/>
      <c r="Z326" s="1"/>
      <c r="AA326" s="1"/>
      <c r="AB326" s="1"/>
      <c r="AC326" s="1"/>
      <c r="AD326" s="1"/>
      <c r="AE326" s="1"/>
      <c r="AF326" s="1"/>
      <c r="AG326" s="1"/>
      <c r="AH326" s="1"/>
      <c r="AI326" s="1"/>
    </row>
    <row r="327" spans="1:35" s="3" customFormat="1">
      <c r="A327" s="48">
        <v>2983</v>
      </c>
      <c r="B327" s="53" t="s">
        <v>76</v>
      </c>
      <c r="C327" s="53"/>
      <c r="D327" s="7"/>
      <c r="E327" s="4"/>
      <c r="F327" s="173">
        <f>location</f>
        <v>0</v>
      </c>
      <c r="G327" s="9"/>
      <c r="H327" s="8">
        <f t="shared" si="280"/>
        <v>0</v>
      </c>
      <c r="I327" s="4">
        <v>1</v>
      </c>
      <c r="J327" s="9" t="s">
        <v>260</v>
      </c>
      <c r="K327" s="14"/>
      <c r="L327" s="19">
        <f t="shared" si="281"/>
        <v>0</v>
      </c>
      <c r="M327" s="32"/>
      <c r="N327" s="345"/>
      <c r="O327" s="359">
        <f t="shared" si="282"/>
        <v>0</v>
      </c>
      <c r="P327" s="19">
        <f t="shared" si="283"/>
        <v>0</v>
      </c>
      <c r="Q327" s="42"/>
      <c r="R327" s="42"/>
      <c r="S327" s="42"/>
      <c r="T327" s="42"/>
      <c r="U327" s="19">
        <f t="shared" si="284"/>
        <v>0</v>
      </c>
      <c r="V327" s="42">
        <f t="shared" si="285"/>
        <v>0</v>
      </c>
      <c r="X327" s="1"/>
      <c r="Y327" s="1"/>
      <c r="Z327" s="1"/>
      <c r="AA327" s="1"/>
      <c r="AB327" s="1"/>
      <c r="AC327" s="1"/>
      <c r="AD327" s="1"/>
      <c r="AE327" s="1"/>
      <c r="AF327" s="1"/>
      <c r="AG327" s="1"/>
      <c r="AH327" s="1"/>
      <c r="AI327" s="1"/>
    </row>
    <row r="328" spans="1:35" s="3" customFormat="1">
      <c r="A328" s="48">
        <v>2997</v>
      </c>
      <c r="B328" s="53" t="s">
        <v>159</v>
      </c>
      <c r="C328" s="53"/>
      <c r="D328" s="7"/>
      <c r="E328" s="4"/>
      <c r="F328" s="173">
        <v>1</v>
      </c>
      <c r="G328" s="9"/>
      <c r="H328" s="8">
        <f t="shared" si="280"/>
        <v>1</v>
      </c>
      <c r="I328" s="4">
        <v>1</v>
      </c>
      <c r="J328" s="9" t="s">
        <v>216</v>
      </c>
      <c r="K328" s="14"/>
      <c r="L328" s="19">
        <f t="shared" si="281"/>
        <v>0</v>
      </c>
      <c r="M328" s="32"/>
      <c r="N328" s="345"/>
      <c r="O328" s="359">
        <f t="shared" si="282"/>
        <v>0</v>
      </c>
      <c r="P328" s="19">
        <f t="shared" si="283"/>
        <v>0</v>
      </c>
      <c r="Q328" s="42"/>
      <c r="R328" s="42"/>
      <c r="S328" s="42"/>
      <c r="T328" s="42"/>
      <c r="U328" s="19">
        <f t="shared" si="284"/>
        <v>0</v>
      </c>
      <c r="V328" s="45"/>
      <c r="X328" s="1"/>
      <c r="Y328" s="1"/>
      <c r="Z328" s="1"/>
      <c r="AA328" s="1"/>
      <c r="AB328" s="1"/>
      <c r="AC328" s="1"/>
      <c r="AD328" s="1"/>
      <c r="AE328" s="1"/>
      <c r="AF328" s="1"/>
      <c r="AG328" s="1"/>
      <c r="AH328" s="1"/>
      <c r="AI328" s="1"/>
    </row>
    <row r="329" spans="1:35" s="3" customFormat="1">
      <c r="A329" s="48"/>
      <c r="B329" s="55" t="s">
        <v>253</v>
      </c>
      <c r="C329" s="55"/>
      <c r="D329" s="7"/>
      <c r="E329" s="4"/>
      <c r="F329" s="173"/>
      <c r="G329" s="9"/>
      <c r="H329" s="8"/>
      <c r="I329" s="4"/>
      <c r="J329" s="9"/>
      <c r="K329" s="14"/>
      <c r="L329" s="21">
        <f t="shared" ref="L329:V329" si="286">SUM(L315:L328)</f>
        <v>0</v>
      </c>
      <c r="M329" s="28">
        <f t="shared" si="286"/>
        <v>0</v>
      </c>
      <c r="N329" s="346">
        <f t="shared" ref="N329" si="287">SUM(N315:N328)</f>
        <v>0</v>
      </c>
      <c r="O329" s="355">
        <f t="shared" ref="O329" si="288">SUM(O315:O328)</f>
        <v>0</v>
      </c>
      <c r="P329" s="21">
        <f t="shared" si="286"/>
        <v>0</v>
      </c>
      <c r="Q329" s="43">
        <f t="shared" si="286"/>
        <v>0</v>
      </c>
      <c r="R329" s="43">
        <f t="shared" si="286"/>
        <v>0</v>
      </c>
      <c r="S329" s="43">
        <f t="shared" si="286"/>
        <v>0</v>
      </c>
      <c r="T329" s="43">
        <f t="shared" si="286"/>
        <v>0</v>
      </c>
      <c r="U329" s="21">
        <f t="shared" si="286"/>
        <v>0</v>
      </c>
      <c r="V329" s="43">
        <f t="shared" si="286"/>
        <v>0</v>
      </c>
      <c r="X329" s="1"/>
      <c r="Y329" s="1"/>
      <c r="Z329" s="1"/>
      <c r="AA329" s="1"/>
      <c r="AB329" s="1"/>
      <c r="AC329" s="1"/>
      <c r="AD329" s="1"/>
      <c r="AE329" s="1"/>
      <c r="AF329" s="1"/>
      <c r="AG329" s="1"/>
      <c r="AH329" s="1"/>
      <c r="AI329" s="1"/>
    </row>
    <row r="330" spans="1:35" s="3" customFormat="1">
      <c r="A330" s="48"/>
      <c r="B330" s="53"/>
      <c r="C330" s="53"/>
      <c r="D330" s="7"/>
      <c r="E330" s="4"/>
      <c r="F330" s="173"/>
      <c r="G330" s="9"/>
      <c r="H330" s="8"/>
      <c r="I330" s="4"/>
      <c r="J330" s="4"/>
      <c r="K330" s="14"/>
      <c r="L330" s="19"/>
      <c r="M330" s="32"/>
      <c r="N330" s="345"/>
      <c r="O330" s="359"/>
      <c r="P330" s="19"/>
      <c r="Q330" s="42"/>
      <c r="R330" s="42"/>
      <c r="S330" s="42"/>
      <c r="T330" s="42"/>
      <c r="U330" s="19"/>
      <c r="V330" s="42"/>
      <c r="X330" s="1"/>
      <c r="Y330" s="1"/>
      <c r="Z330" s="1"/>
      <c r="AA330" s="1"/>
      <c r="AB330" s="1"/>
      <c r="AC330" s="1"/>
      <c r="AD330" s="1"/>
      <c r="AE330" s="1"/>
      <c r="AF330" s="1"/>
      <c r="AG330" s="1"/>
      <c r="AH330" s="1"/>
      <c r="AI330" s="1"/>
    </row>
    <row r="331" spans="1:35" s="3" customFormat="1">
      <c r="A331" s="181">
        <v>3000</v>
      </c>
      <c r="B331" s="38" t="s">
        <v>229</v>
      </c>
      <c r="C331" s="38"/>
      <c r="D331" s="7"/>
      <c r="E331" s="4"/>
      <c r="F331" s="173"/>
      <c r="G331" s="9"/>
      <c r="H331" s="8"/>
      <c r="I331" s="4"/>
      <c r="J331" s="9"/>
      <c r="K331" s="14"/>
      <c r="L331" s="19"/>
      <c r="M331" s="32"/>
      <c r="N331" s="345"/>
      <c r="O331" s="359"/>
      <c r="P331" s="19"/>
      <c r="Q331" s="42"/>
      <c r="R331" s="42"/>
      <c r="S331" s="42"/>
      <c r="T331" s="42"/>
      <c r="U331" s="19"/>
      <c r="V331" s="42"/>
      <c r="X331" s="1"/>
      <c r="Y331" s="1"/>
      <c r="Z331" s="1"/>
      <c r="AA331" s="1"/>
      <c r="AB331" s="1"/>
      <c r="AC331" s="1"/>
      <c r="AD331" s="1"/>
      <c r="AE331" s="1"/>
      <c r="AF331" s="1"/>
      <c r="AG331" s="1"/>
      <c r="AH331" s="1"/>
      <c r="AI331" s="1"/>
    </row>
    <row r="332" spans="1:35" s="3" customFormat="1">
      <c r="A332" s="180">
        <v>3001</v>
      </c>
      <c r="B332" s="53" t="s">
        <v>445</v>
      </c>
      <c r="C332" s="53"/>
      <c r="D332" s="7"/>
      <c r="E332" s="4">
        <f>ROUND(shoot*0.2,0)</f>
        <v>0</v>
      </c>
      <c r="F332" s="173">
        <f>shoot</f>
        <v>0</v>
      </c>
      <c r="G332" s="9"/>
      <c r="H332" s="8">
        <f t="shared" ref="H332:H346" si="289">SUM(E332:G332)</f>
        <v>0</v>
      </c>
      <c r="I332" s="4">
        <v>1</v>
      </c>
      <c r="J332" s="9" t="s">
        <v>260</v>
      </c>
      <c r="K332" s="14"/>
      <c r="L332" s="19">
        <f t="shared" ref="L332:L346" si="290">H332*I332*K332</f>
        <v>0</v>
      </c>
      <c r="M332" s="32"/>
      <c r="N332" s="345"/>
      <c r="O332" s="359">
        <f t="shared" ref="O332:O346" si="291">L:L+N:N</f>
        <v>0</v>
      </c>
      <c r="P332" s="19">
        <f t="shared" ref="P332:P346" si="292">MAX(L332-SUM(Q332:T332),0)</f>
        <v>0</v>
      </c>
      <c r="Q332" s="42"/>
      <c r="R332" s="42"/>
      <c r="S332" s="42"/>
      <c r="T332" s="42"/>
      <c r="U332" s="19">
        <f t="shared" ref="U332:U346" si="293">L332-SUM(P332:T332)</f>
        <v>0</v>
      </c>
      <c r="V332" s="42">
        <f t="shared" ref="V332:V345" si="294">P332</f>
        <v>0</v>
      </c>
      <c r="X332" s="1"/>
      <c r="Y332" s="1"/>
      <c r="Z332" s="1"/>
      <c r="AA332" s="1"/>
      <c r="AB332" s="1"/>
      <c r="AC332" s="1"/>
      <c r="AD332" s="1"/>
      <c r="AE332" s="1"/>
      <c r="AF332" s="1"/>
      <c r="AG332" s="1"/>
      <c r="AH332" s="1"/>
      <c r="AI332" s="1"/>
    </row>
    <row r="333" spans="1:35" s="3" customFormat="1">
      <c r="A333" s="48">
        <v>3002</v>
      </c>
      <c r="B333" s="53" t="s">
        <v>687</v>
      </c>
      <c r="C333" s="53"/>
      <c r="D333" s="7"/>
      <c r="E333" s="4"/>
      <c r="F333" s="173">
        <v>1</v>
      </c>
      <c r="G333" s="9"/>
      <c r="H333" s="8">
        <f t="shared" si="289"/>
        <v>1</v>
      </c>
      <c r="I333" s="4">
        <v>1</v>
      </c>
      <c r="J333" s="9" t="s">
        <v>260</v>
      </c>
      <c r="K333" s="14"/>
      <c r="L333" s="19">
        <f t="shared" si="290"/>
        <v>0</v>
      </c>
      <c r="M333" s="32"/>
      <c r="N333" s="345"/>
      <c r="O333" s="359">
        <f t="shared" si="291"/>
        <v>0</v>
      </c>
      <c r="P333" s="19">
        <f t="shared" si="292"/>
        <v>0</v>
      </c>
      <c r="Q333" s="42"/>
      <c r="R333" s="42"/>
      <c r="S333" s="42"/>
      <c r="T333" s="42"/>
      <c r="U333" s="19">
        <f t="shared" si="293"/>
        <v>0</v>
      </c>
      <c r="V333" s="42">
        <f t="shared" si="294"/>
        <v>0</v>
      </c>
      <c r="X333" s="1"/>
      <c r="Y333" s="1"/>
      <c r="Z333" s="1"/>
      <c r="AA333" s="1"/>
      <c r="AB333" s="1"/>
      <c r="AC333" s="1"/>
      <c r="AD333" s="1"/>
      <c r="AE333" s="1"/>
      <c r="AF333" s="1"/>
      <c r="AG333" s="1"/>
      <c r="AH333" s="1"/>
      <c r="AI333" s="1"/>
    </row>
    <row r="334" spans="1:35" s="3" customFormat="1">
      <c r="A334" s="180">
        <v>3003</v>
      </c>
      <c r="B334" s="53" t="s">
        <v>596</v>
      </c>
      <c r="C334" s="53"/>
      <c r="D334" s="7"/>
      <c r="E334" s="4">
        <f>ROUND(shoot*0.15,0)</f>
        <v>0</v>
      </c>
      <c r="F334" s="173">
        <f>shoot</f>
        <v>0</v>
      </c>
      <c r="G334" s="9"/>
      <c r="H334" s="8">
        <f t="shared" si="289"/>
        <v>0</v>
      </c>
      <c r="I334" s="4">
        <v>1</v>
      </c>
      <c r="J334" s="9" t="s">
        <v>260</v>
      </c>
      <c r="K334" s="14"/>
      <c r="L334" s="19">
        <f t="shared" si="290"/>
        <v>0</v>
      </c>
      <c r="M334" s="32"/>
      <c r="N334" s="345"/>
      <c r="O334" s="359">
        <f t="shared" si="291"/>
        <v>0</v>
      </c>
      <c r="P334" s="19">
        <f t="shared" si="292"/>
        <v>0</v>
      </c>
      <c r="Q334" s="42"/>
      <c r="R334" s="42"/>
      <c r="S334" s="42"/>
      <c r="T334" s="42"/>
      <c r="U334" s="19">
        <f t="shared" si="293"/>
        <v>0</v>
      </c>
      <c r="V334" s="42">
        <f t="shared" si="294"/>
        <v>0</v>
      </c>
      <c r="X334" s="1"/>
      <c r="Y334" s="1"/>
      <c r="Z334" s="1"/>
      <c r="AA334" s="1"/>
      <c r="AB334" s="1"/>
      <c r="AC334" s="1"/>
      <c r="AD334" s="1"/>
      <c r="AE334" s="1"/>
      <c r="AF334" s="1"/>
      <c r="AG334" s="1"/>
      <c r="AH334" s="1"/>
      <c r="AI334" s="1"/>
    </row>
    <row r="335" spans="1:35" s="3" customFormat="1">
      <c r="A335" s="48">
        <v>3005</v>
      </c>
      <c r="B335" s="53" t="s">
        <v>688</v>
      </c>
      <c r="C335" s="53"/>
      <c r="D335" s="7"/>
      <c r="E335" s="4"/>
      <c r="F335" s="173">
        <v>1</v>
      </c>
      <c r="G335" s="9"/>
      <c r="H335" s="8">
        <f t="shared" si="289"/>
        <v>1</v>
      </c>
      <c r="I335" s="4">
        <v>1</v>
      </c>
      <c r="J335" s="9" t="s">
        <v>260</v>
      </c>
      <c r="K335" s="14"/>
      <c r="L335" s="19">
        <f t="shared" si="290"/>
        <v>0</v>
      </c>
      <c r="M335" s="32"/>
      <c r="N335" s="345"/>
      <c r="O335" s="359">
        <f t="shared" si="291"/>
        <v>0</v>
      </c>
      <c r="P335" s="19">
        <f t="shared" si="292"/>
        <v>0</v>
      </c>
      <c r="Q335" s="42"/>
      <c r="R335" s="42"/>
      <c r="S335" s="42"/>
      <c r="T335" s="42"/>
      <c r="U335" s="19">
        <f t="shared" si="293"/>
        <v>0</v>
      </c>
      <c r="V335" s="42">
        <f t="shared" si="294"/>
        <v>0</v>
      </c>
      <c r="X335" s="1"/>
      <c r="Y335" s="1"/>
      <c r="Z335" s="1"/>
      <c r="AA335" s="1"/>
      <c r="AB335" s="1"/>
      <c r="AC335" s="1"/>
      <c r="AD335" s="1"/>
      <c r="AE335" s="1"/>
      <c r="AF335" s="1"/>
      <c r="AG335" s="1"/>
      <c r="AH335" s="1"/>
      <c r="AI335" s="1"/>
    </row>
    <row r="336" spans="1:35" s="3" customFormat="1">
      <c r="A336" s="180">
        <v>3006</v>
      </c>
      <c r="B336" s="53" t="s">
        <v>447</v>
      </c>
      <c r="C336" s="53"/>
      <c r="D336" s="7"/>
      <c r="E336" s="9"/>
      <c r="F336" s="173">
        <v>1</v>
      </c>
      <c r="G336" s="9"/>
      <c r="H336" s="8">
        <f t="shared" si="289"/>
        <v>1</v>
      </c>
      <c r="I336" s="4">
        <v>1</v>
      </c>
      <c r="J336" s="9" t="s">
        <v>260</v>
      </c>
      <c r="K336" s="14"/>
      <c r="L336" s="19">
        <f t="shared" si="290"/>
        <v>0</v>
      </c>
      <c r="M336" s="32"/>
      <c r="N336" s="345"/>
      <c r="O336" s="359">
        <f t="shared" si="291"/>
        <v>0</v>
      </c>
      <c r="P336" s="19">
        <f t="shared" si="292"/>
        <v>0</v>
      </c>
      <c r="Q336" s="42"/>
      <c r="R336" s="42"/>
      <c r="S336" s="42"/>
      <c r="T336" s="42"/>
      <c r="U336" s="19">
        <f t="shared" si="293"/>
        <v>0</v>
      </c>
      <c r="V336" s="42">
        <f t="shared" si="294"/>
        <v>0</v>
      </c>
      <c r="X336" s="1"/>
      <c r="Y336" s="1"/>
      <c r="Z336" s="1"/>
      <c r="AA336" s="1"/>
      <c r="AB336" s="1"/>
      <c r="AC336" s="1"/>
      <c r="AD336" s="1"/>
      <c r="AE336" s="1"/>
      <c r="AF336" s="1"/>
      <c r="AG336" s="1"/>
      <c r="AH336" s="1"/>
      <c r="AI336" s="1"/>
    </row>
    <row r="337" spans="1:35" s="3" customFormat="1">
      <c r="A337" s="180">
        <v>3007</v>
      </c>
      <c r="B337" s="53" t="s">
        <v>448</v>
      </c>
      <c r="C337" s="53"/>
      <c r="D337" s="7"/>
      <c r="E337" s="9"/>
      <c r="F337" s="173">
        <v>1</v>
      </c>
      <c r="G337" s="9"/>
      <c r="H337" s="8">
        <f t="shared" si="289"/>
        <v>1</v>
      </c>
      <c r="I337" s="4">
        <v>1</v>
      </c>
      <c r="J337" s="9" t="s">
        <v>260</v>
      </c>
      <c r="K337" s="14"/>
      <c r="L337" s="19">
        <f t="shared" si="290"/>
        <v>0</v>
      </c>
      <c r="M337" s="32"/>
      <c r="N337" s="345"/>
      <c r="O337" s="359">
        <f t="shared" si="291"/>
        <v>0</v>
      </c>
      <c r="P337" s="19">
        <f t="shared" si="292"/>
        <v>0</v>
      </c>
      <c r="Q337" s="42"/>
      <c r="R337" s="42"/>
      <c r="S337" s="42"/>
      <c r="T337" s="42"/>
      <c r="U337" s="19">
        <f t="shared" si="293"/>
        <v>0</v>
      </c>
      <c r="V337" s="42">
        <f t="shared" si="294"/>
        <v>0</v>
      </c>
      <c r="X337" s="1"/>
      <c r="Y337" s="1"/>
      <c r="Z337" s="1"/>
      <c r="AA337" s="1"/>
      <c r="AB337" s="1"/>
      <c r="AC337" s="1"/>
      <c r="AD337" s="1"/>
      <c r="AE337" s="1"/>
      <c r="AF337" s="1"/>
      <c r="AG337" s="1"/>
      <c r="AH337" s="1"/>
      <c r="AI337" s="1"/>
    </row>
    <row r="338" spans="1:35" s="3" customFormat="1">
      <c r="A338" s="48">
        <v>3010</v>
      </c>
      <c r="B338" s="53" t="s">
        <v>450</v>
      </c>
      <c r="C338" s="53"/>
      <c r="D338" s="7"/>
      <c r="E338" s="9"/>
      <c r="F338" s="173">
        <v>1</v>
      </c>
      <c r="G338" s="9"/>
      <c r="H338" s="8">
        <f t="shared" si="289"/>
        <v>1</v>
      </c>
      <c r="I338" s="4">
        <v>1</v>
      </c>
      <c r="J338" s="9" t="s">
        <v>260</v>
      </c>
      <c r="K338" s="14"/>
      <c r="L338" s="19">
        <f t="shared" si="290"/>
        <v>0</v>
      </c>
      <c r="M338" s="32"/>
      <c r="N338" s="345"/>
      <c r="O338" s="359">
        <f t="shared" si="291"/>
        <v>0</v>
      </c>
      <c r="P338" s="19">
        <f t="shared" si="292"/>
        <v>0</v>
      </c>
      <c r="Q338" s="42"/>
      <c r="R338" s="42"/>
      <c r="S338" s="42"/>
      <c r="T338" s="42"/>
      <c r="U338" s="19">
        <f t="shared" si="293"/>
        <v>0</v>
      </c>
      <c r="V338" s="42">
        <f t="shared" si="294"/>
        <v>0</v>
      </c>
      <c r="X338" s="1"/>
      <c r="Y338" s="1"/>
      <c r="Z338" s="1"/>
      <c r="AA338" s="1"/>
      <c r="AB338" s="1"/>
      <c r="AC338" s="1"/>
      <c r="AD338" s="1"/>
      <c r="AE338" s="1"/>
      <c r="AF338" s="1"/>
      <c r="AG338" s="1"/>
      <c r="AH338" s="1"/>
      <c r="AI338" s="1"/>
    </row>
    <row r="339" spans="1:35" s="3" customFormat="1">
      <c r="A339" s="180">
        <v>3011</v>
      </c>
      <c r="B339" s="53" t="s">
        <v>826</v>
      </c>
      <c r="C339" s="53"/>
      <c r="D339" s="7"/>
      <c r="E339" s="9"/>
      <c r="F339" s="173">
        <v>1</v>
      </c>
      <c r="G339" s="9"/>
      <c r="H339" s="8">
        <f t="shared" si="289"/>
        <v>1</v>
      </c>
      <c r="I339" s="4">
        <v>1</v>
      </c>
      <c r="J339" s="9" t="s">
        <v>260</v>
      </c>
      <c r="K339" s="14"/>
      <c r="L339" s="19">
        <f t="shared" si="290"/>
        <v>0</v>
      </c>
      <c r="M339" s="32"/>
      <c r="N339" s="345"/>
      <c r="O339" s="359">
        <f t="shared" si="291"/>
        <v>0</v>
      </c>
      <c r="P339" s="19">
        <f t="shared" si="292"/>
        <v>0</v>
      </c>
      <c r="Q339" s="42"/>
      <c r="R339" s="42"/>
      <c r="S339" s="42"/>
      <c r="T339" s="42"/>
      <c r="U339" s="19">
        <f t="shared" si="293"/>
        <v>0</v>
      </c>
      <c r="V339" s="42">
        <f t="shared" si="294"/>
        <v>0</v>
      </c>
      <c r="X339" s="1"/>
      <c r="Y339" s="1"/>
      <c r="Z339" s="1"/>
      <c r="AA339" s="1"/>
      <c r="AB339" s="1"/>
      <c r="AC339" s="1"/>
      <c r="AD339" s="1"/>
      <c r="AE339" s="1"/>
      <c r="AF339" s="1"/>
      <c r="AG339" s="1"/>
      <c r="AH339" s="1"/>
      <c r="AI339" s="1"/>
    </row>
    <row r="340" spans="1:35" s="3" customFormat="1">
      <c r="A340" s="180">
        <v>3013</v>
      </c>
      <c r="B340" s="53" t="s">
        <v>42</v>
      </c>
      <c r="C340" s="53"/>
      <c r="D340" s="7"/>
      <c r="E340" s="9"/>
      <c r="F340" s="173">
        <v>1</v>
      </c>
      <c r="G340" s="9"/>
      <c r="H340" s="8">
        <f t="shared" si="289"/>
        <v>1</v>
      </c>
      <c r="I340" s="4">
        <v>1</v>
      </c>
      <c r="J340" s="9" t="s">
        <v>261</v>
      </c>
      <c r="K340" s="14"/>
      <c r="L340" s="19">
        <f t="shared" si="290"/>
        <v>0</v>
      </c>
      <c r="M340" s="32"/>
      <c r="N340" s="345"/>
      <c r="O340" s="359">
        <f t="shared" si="291"/>
        <v>0</v>
      </c>
      <c r="P340" s="19">
        <f t="shared" si="292"/>
        <v>0</v>
      </c>
      <c r="Q340" s="42"/>
      <c r="R340" s="42"/>
      <c r="S340" s="42"/>
      <c r="T340" s="42"/>
      <c r="U340" s="19">
        <f t="shared" si="293"/>
        <v>0</v>
      </c>
      <c r="V340" s="42">
        <f t="shared" si="294"/>
        <v>0</v>
      </c>
      <c r="X340" s="1"/>
      <c r="Y340" s="1"/>
      <c r="Z340" s="1"/>
      <c r="AA340" s="1"/>
      <c r="AB340" s="1"/>
      <c r="AC340" s="1"/>
      <c r="AD340" s="1"/>
      <c r="AE340" s="1"/>
      <c r="AF340" s="1"/>
      <c r="AG340" s="1"/>
      <c r="AH340" s="1"/>
      <c r="AI340" s="1"/>
    </row>
    <row r="341" spans="1:35" s="3" customFormat="1">
      <c r="A341" s="48">
        <v>3039</v>
      </c>
      <c r="B341" s="53" t="s">
        <v>452</v>
      </c>
      <c r="C341" s="53"/>
      <c r="D341" s="7"/>
      <c r="E341" s="9"/>
      <c r="F341" s="173">
        <f>sh</f>
        <v>0</v>
      </c>
      <c r="G341" s="9"/>
      <c r="H341" s="8">
        <f t="shared" si="289"/>
        <v>0</v>
      </c>
      <c r="I341" s="4">
        <v>1</v>
      </c>
      <c r="J341" s="9" t="s">
        <v>260</v>
      </c>
      <c r="K341" s="14"/>
      <c r="L341" s="19">
        <f t="shared" si="290"/>
        <v>0</v>
      </c>
      <c r="M341" s="32"/>
      <c r="N341" s="345"/>
      <c r="O341" s="359">
        <f t="shared" si="291"/>
        <v>0</v>
      </c>
      <c r="P341" s="19">
        <f t="shared" si="292"/>
        <v>0</v>
      </c>
      <c r="Q341" s="42"/>
      <c r="R341" s="42"/>
      <c r="S341" s="42"/>
      <c r="T341" s="42"/>
      <c r="U341" s="19">
        <f t="shared" si="293"/>
        <v>0</v>
      </c>
      <c r="V341" s="42">
        <f t="shared" si="294"/>
        <v>0</v>
      </c>
      <c r="X341" s="1"/>
      <c r="Y341" s="1"/>
      <c r="Z341" s="1"/>
      <c r="AA341" s="1"/>
      <c r="AB341" s="1"/>
      <c r="AC341" s="1"/>
      <c r="AD341" s="1"/>
      <c r="AE341" s="1"/>
      <c r="AF341" s="1"/>
      <c r="AG341" s="1"/>
      <c r="AH341" s="1"/>
      <c r="AI341" s="1"/>
    </row>
    <row r="342" spans="1:35" s="3" customFormat="1">
      <c r="A342" s="48">
        <v>3040</v>
      </c>
      <c r="B342" s="53" t="s">
        <v>77</v>
      </c>
      <c r="C342" s="53"/>
      <c r="D342" s="7"/>
      <c r="E342" s="9"/>
      <c r="F342" s="173">
        <f>shoot</f>
        <v>0</v>
      </c>
      <c r="G342" s="9"/>
      <c r="H342" s="8">
        <f t="shared" si="289"/>
        <v>0</v>
      </c>
      <c r="I342" s="4">
        <v>1</v>
      </c>
      <c r="J342" s="9" t="s">
        <v>216</v>
      </c>
      <c r="K342" s="14"/>
      <c r="L342" s="19">
        <f t="shared" si="290"/>
        <v>0</v>
      </c>
      <c r="M342" s="32"/>
      <c r="N342" s="345"/>
      <c r="O342" s="359">
        <f t="shared" si="291"/>
        <v>0</v>
      </c>
      <c r="P342" s="19">
        <f t="shared" si="292"/>
        <v>0</v>
      </c>
      <c r="Q342" s="42"/>
      <c r="R342" s="42"/>
      <c r="S342" s="42"/>
      <c r="T342" s="42"/>
      <c r="U342" s="19">
        <f t="shared" si="293"/>
        <v>0</v>
      </c>
      <c r="V342" s="42">
        <f t="shared" si="294"/>
        <v>0</v>
      </c>
      <c r="X342" s="1"/>
      <c r="Y342" s="1"/>
      <c r="Z342" s="1"/>
      <c r="AA342" s="1"/>
      <c r="AB342" s="1"/>
      <c r="AC342" s="1"/>
      <c r="AD342" s="1"/>
      <c r="AE342" s="1"/>
      <c r="AF342" s="1"/>
      <c r="AG342" s="1"/>
      <c r="AH342" s="1"/>
      <c r="AI342" s="1"/>
    </row>
    <row r="343" spans="1:35" s="3" customFormat="1">
      <c r="A343" s="48">
        <v>3044</v>
      </c>
      <c r="B343" s="53" t="s">
        <v>78</v>
      </c>
      <c r="C343" s="53"/>
      <c r="D343" s="7"/>
      <c r="E343" s="9"/>
      <c r="F343" s="173">
        <v>1</v>
      </c>
      <c r="G343" s="9"/>
      <c r="H343" s="8">
        <f t="shared" si="289"/>
        <v>1</v>
      </c>
      <c r="I343" s="4">
        <v>1</v>
      </c>
      <c r="J343" s="9" t="s">
        <v>216</v>
      </c>
      <c r="K343" s="14"/>
      <c r="L343" s="19">
        <f t="shared" si="290"/>
        <v>0</v>
      </c>
      <c r="M343" s="32"/>
      <c r="N343" s="345"/>
      <c r="O343" s="359">
        <f t="shared" si="291"/>
        <v>0</v>
      </c>
      <c r="P343" s="19">
        <f t="shared" si="292"/>
        <v>0</v>
      </c>
      <c r="Q343" s="42"/>
      <c r="R343" s="42"/>
      <c r="S343" s="42"/>
      <c r="T343" s="42"/>
      <c r="U343" s="19">
        <f t="shared" si="293"/>
        <v>0</v>
      </c>
      <c r="V343" s="42">
        <f t="shared" si="294"/>
        <v>0</v>
      </c>
      <c r="X343" s="1"/>
      <c r="Y343" s="1"/>
      <c r="Z343" s="1"/>
      <c r="AA343" s="1"/>
      <c r="AB343" s="1"/>
      <c r="AC343" s="1"/>
      <c r="AD343" s="1"/>
      <c r="AE343" s="1"/>
      <c r="AF343" s="1"/>
      <c r="AG343" s="1"/>
      <c r="AH343" s="1"/>
      <c r="AI343" s="1"/>
    </row>
    <row r="344" spans="1:35" s="3" customFormat="1">
      <c r="A344" s="180">
        <v>3050</v>
      </c>
      <c r="B344" s="53" t="s">
        <v>454</v>
      </c>
      <c r="C344" s="53"/>
      <c r="D344" s="7"/>
      <c r="E344" s="9"/>
      <c r="F344" s="173">
        <v>1</v>
      </c>
      <c r="G344" s="9"/>
      <c r="H344" s="8">
        <f t="shared" si="289"/>
        <v>1</v>
      </c>
      <c r="I344" s="4">
        <v>1</v>
      </c>
      <c r="J344" s="9" t="s">
        <v>216</v>
      </c>
      <c r="K344" s="14"/>
      <c r="L344" s="19">
        <f t="shared" si="290"/>
        <v>0</v>
      </c>
      <c r="M344" s="32"/>
      <c r="N344" s="345"/>
      <c r="O344" s="359">
        <f t="shared" si="291"/>
        <v>0</v>
      </c>
      <c r="P344" s="19">
        <f t="shared" si="292"/>
        <v>0</v>
      </c>
      <c r="Q344" s="42"/>
      <c r="R344" s="42"/>
      <c r="S344" s="42"/>
      <c r="T344" s="42"/>
      <c r="U344" s="19">
        <f t="shared" si="293"/>
        <v>0</v>
      </c>
      <c r="V344" s="42">
        <f t="shared" si="294"/>
        <v>0</v>
      </c>
      <c r="X344" s="1"/>
      <c r="Y344" s="1"/>
      <c r="Z344" s="1"/>
      <c r="AA344" s="1"/>
      <c r="AB344" s="1"/>
      <c r="AC344" s="1"/>
      <c r="AD344" s="1"/>
      <c r="AE344" s="1"/>
      <c r="AF344" s="1"/>
      <c r="AG344" s="1"/>
      <c r="AH344" s="1"/>
      <c r="AI344" s="1"/>
    </row>
    <row r="345" spans="1:35" s="3" customFormat="1">
      <c r="A345" s="48">
        <v>3083</v>
      </c>
      <c r="B345" s="53" t="s">
        <v>79</v>
      </c>
      <c r="C345" s="53"/>
      <c r="D345" s="7"/>
      <c r="E345" s="9"/>
      <c r="F345" s="173">
        <f>location</f>
        <v>0</v>
      </c>
      <c r="G345" s="9"/>
      <c r="H345" s="8">
        <f t="shared" si="289"/>
        <v>0</v>
      </c>
      <c r="I345" s="4">
        <v>1</v>
      </c>
      <c r="J345" s="9" t="s">
        <v>260</v>
      </c>
      <c r="K345" s="14"/>
      <c r="L345" s="19">
        <f t="shared" si="290"/>
        <v>0</v>
      </c>
      <c r="M345" s="32"/>
      <c r="N345" s="345"/>
      <c r="O345" s="359">
        <f t="shared" si="291"/>
        <v>0</v>
      </c>
      <c r="P345" s="19">
        <f t="shared" si="292"/>
        <v>0</v>
      </c>
      <c r="Q345" s="42"/>
      <c r="R345" s="42"/>
      <c r="S345" s="42"/>
      <c r="T345" s="42"/>
      <c r="U345" s="19">
        <f t="shared" si="293"/>
        <v>0</v>
      </c>
      <c r="V345" s="42">
        <f t="shared" si="294"/>
        <v>0</v>
      </c>
      <c r="X345" s="1"/>
      <c r="Y345" s="1"/>
      <c r="Z345" s="1"/>
      <c r="AA345" s="1"/>
      <c r="AB345" s="1"/>
      <c r="AC345" s="1"/>
      <c r="AD345" s="1"/>
      <c r="AE345" s="1"/>
      <c r="AF345" s="1"/>
      <c r="AG345" s="1"/>
      <c r="AH345" s="1"/>
      <c r="AI345" s="1"/>
    </row>
    <row r="346" spans="1:35" s="3" customFormat="1">
      <c r="A346" s="48">
        <v>3097</v>
      </c>
      <c r="B346" s="53" t="s">
        <v>690</v>
      </c>
      <c r="C346" s="53"/>
      <c r="D346" s="7"/>
      <c r="E346" s="9"/>
      <c r="F346" s="173">
        <v>1</v>
      </c>
      <c r="G346" s="9"/>
      <c r="H346" s="8">
        <f t="shared" si="289"/>
        <v>1</v>
      </c>
      <c r="I346" s="4">
        <v>1</v>
      </c>
      <c r="J346" s="9" t="s">
        <v>216</v>
      </c>
      <c r="K346" s="14"/>
      <c r="L346" s="19">
        <f t="shared" si="290"/>
        <v>0</v>
      </c>
      <c r="M346" s="32"/>
      <c r="N346" s="345"/>
      <c r="O346" s="359">
        <f t="shared" si="291"/>
        <v>0</v>
      </c>
      <c r="P346" s="19">
        <f t="shared" si="292"/>
        <v>0</v>
      </c>
      <c r="Q346" s="42"/>
      <c r="R346" s="42"/>
      <c r="S346" s="42"/>
      <c r="T346" s="42"/>
      <c r="U346" s="19">
        <f t="shared" si="293"/>
        <v>0</v>
      </c>
      <c r="V346" s="45"/>
      <c r="X346" s="1"/>
      <c r="Y346" s="1"/>
      <c r="Z346" s="1"/>
      <c r="AA346" s="1"/>
      <c r="AB346" s="1"/>
      <c r="AC346" s="1"/>
      <c r="AD346" s="1"/>
      <c r="AE346" s="1"/>
      <c r="AF346" s="1"/>
      <c r="AG346" s="1"/>
      <c r="AH346" s="1"/>
      <c r="AI346" s="1"/>
    </row>
    <row r="347" spans="1:35" s="3" customFormat="1">
      <c r="A347" s="48"/>
      <c r="B347" s="55" t="s">
        <v>253</v>
      </c>
      <c r="C347" s="55"/>
      <c r="D347" s="7"/>
      <c r="E347" s="9"/>
      <c r="F347" s="173"/>
      <c r="G347" s="9"/>
      <c r="H347" s="8"/>
      <c r="I347" s="4"/>
      <c r="J347" s="9"/>
      <c r="K347" s="14"/>
      <c r="L347" s="21">
        <f t="shared" ref="L347:V347" si="295">SUM(L332:L346)</f>
        <v>0</v>
      </c>
      <c r="M347" s="28">
        <f t="shared" si="295"/>
        <v>0</v>
      </c>
      <c r="N347" s="346">
        <f t="shared" ref="N347" si="296">SUM(N332:N346)</f>
        <v>0</v>
      </c>
      <c r="O347" s="355">
        <f t="shared" ref="O347" si="297">SUM(O332:O346)</f>
        <v>0</v>
      </c>
      <c r="P347" s="21">
        <f t="shared" si="295"/>
        <v>0</v>
      </c>
      <c r="Q347" s="43">
        <f t="shared" si="295"/>
        <v>0</v>
      </c>
      <c r="R347" s="43">
        <f t="shared" si="295"/>
        <v>0</v>
      </c>
      <c r="S347" s="43">
        <f t="shared" si="295"/>
        <v>0</v>
      </c>
      <c r="T347" s="43">
        <f t="shared" si="295"/>
        <v>0</v>
      </c>
      <c r="U347" s="21">
        <f t="shared" si="295"/>
        <v>0</v>
      </c>
      <c r="V347" s="43">
        <f t="shared" si="295"/>
        <v>0</v>
      </c>
      <c r="X347" s="1"/>
      <c r="Y347" s="1"/>
      <c r="Z347" s="1"/>
      <c r="AA347" s="1"/>
      <c r="AB347" s="1"/>
      <c r="AC347" s="1"/>
      <c r="AD347" s="1"/>
      <c r="AE347" s="1"/>
      <c r="AF347" s="1"/>
      <c r="AG347" s="1"/>
      <c r="AH347" s="1"/>
      <c r="AI347" s="1"/>
    </row>
    <row r="348" spans="1:35" s="3" customFormat="1">
      <c r="A348" s="18"/>
      <c r="B348" s="53"/>
      <c r="C348" s="53"/>
      <c r="D348" s="7"/>
      <c r="E348" s="4"/>
      <c r="F348" s="173"/>
      <c r="G348" s="9"/>
      <c r="H348" s="8"/>
      <c r="I348" s="4"/>
      <c r="J348" s="4"/>
      <c r="K348" s="14"/>
      <c r="L348" s="19"/>
      <c r="M348" s="32"/>
      <c r="N348" s="345"/>
      <c r="O348" s="359"/>
      <c r="P348" s="19"/>
      <c r="Q348" s="42"/>
      <c r="R348" s="42"/>
      <c r="S348" s="42"/>
      <c r="T348" s="42"/>
      <c r="U348" s="19"/>
      <c r="V348" s="42"/>
      <c r="X348" s="1"/>
      <c r="Y348" s="1"/>
      <c r="Z348" s="1"/>
      <c r="AA348" s="1"/>
      <c r="AB348" s="1"/>
      <c r="AC348" s="1"/>
      <c r="AD348" s="1"/>
      <c r="AE348" s="1"/>
      <c r="AF348" s="1"/>
      <c r="AG348" s="1"/>
      <c r="AH348" s="1"/>
      <c r="AI348" s="1"/>
    </row>
    <row r="349" spans="1:35" s="3" customFormat="1">
      <c r="A349" s="181">
        <v>3200</v>
      </c>
      <c r="B349" s="38" t="s">
        <v>230</v>
      </c>
      <c r="C349" s="38"/>
      <c r="D349" s="7"/>
      <c r="E349" s="9"/>
      <c r="F349" s="173"/>
      <c r="G349" s="9"/>
      <c r="H349" s="8"/>
      <c r="I349" s="4"/>
      <c r="J349" s="9"/>
      <c r="K349" s="14"/>
      <c r="L349" s="20"/>
      <c r="M349" s="33"/>
      <c r="N349" s="352"/>
      <c r="O349" s="354"/>
      <c r="P349" s="20"/>
      <c r="Q349" s="42"/>
      <c r="R349" s="42"/>
      <c r="S349" s="42"/>
      <c r="T349" s="42"/>
      <c r="U349" s="19"/>
      <c r="V349" s="42"/>
      <c r="X349" s="1"/>
      <c r="Y349" s="1"/>
      <c r="Z349" s="1"/>
      <c r="AA349" s="1"/>
      <c r="AB349" s="1"/>
      <c r="AC349" s="1"/>
      <c r="AD349" s="1"/>
      <c r="AE349" s="1"/>
      <c r="AF349" s="1"/>
      <c r="AG349" s="1"/>
      <c r="AH349" s="1"/>
      <c r="AI349" s="1"/>
    </row>
    <row r="350" spans="1:35" s="3" customFormat="1">
      <c r="A350" s="180">
        <v>3201</v>
      </c>
      <c r="B350" s="53" t="s">
        <v>80</v>
      </c>
      <c r="C350" s="53"/>
      <c r="D350" s="7"/>
      <c r="E350" s="9">
        <f>F350/2</f>
        <v>0</v>
      </c>
      <c r="F350" s="173">
        <f>shoot</f>
        <v>0</v>
      </c>
      <c r="G350" s="9"/>
      <c r="H350" s="8">
        <f t="shared" ref="H350:H370" si="298">SUM(E350:G350)</f>
        <v>0</v>
      </c>
      <c r="I350" s="4">
        <v>1</v>
      </c>
      <c r="J350" s="9" t="s">
        <v>260</v>
      </c>
      <c r="K350" s="14"/>
      <c r="L350" s="19">
        <f t="shared" ref="L350:L370" si="299">H350*I350*K350</f>
        <v>0</v>
      </c>
      <c r="M350" s="32"/>
      <c r="N350" s="345"/>
      <c r="O350" s="359">
        <f t="shared" ref="O350:O370" si="300">L:L+N:N</f>
        <v>0</v>
      </c>
      <c r="P350" s="19">
        <f t="shared" ref="P350:P370" si="301">MAX(L350-SUM(Q350:T350),0)</f>
        <v>0</v>
      </c>
      <c r="Q350" s="42"/>
      <c r="R350" s="42"/>
      <c r="S350" s="42"/>
      <c r="T350" s="42"/>
      <c r="U350" s="19">
        <f t="shared" ref="U350:U370" si="302">L350-SUM(P350:T350)</f>
        <v>0</v>
      </c>
      <c r="V350" s="42">
        <f t="shared" ref="V350:V370" si="303">P350</f>
        <v>0</v>
      </c>
      <c r="X350" s="1"/>
      <c r="Y350" s="1"/>
      <c r="Z350" s="1"/>
      <c r="AA350" s="1"/>
      <c r="AB350" s="1"/>
      <c r="AC350" s="1"/>
      <c r="AD350" s="1"/>
      <c r="AE350" s="1"/>
      <c r="AF350" s="1"/>
      <c r="AG350" s="1"/>
      <c r="AH350" s="1"/>
      <c r="AI350" s="1"/>
    </row>
    <row r="351" spans="1:35" s="3" customFormat="1">
      <c r="A351" s="180">
        <v>3202</v>
      </c>
      <c r="B351" s="53" t="s">
        <v>81</v>
      </c>
      <c r="C351" s="53"/>
      <c r="D351" s="7"/>
      <c r="E351" s="9"/>
      <c r="F351" s="173">
        <f>shoot</f>
        <v>0</v>
      </c>
      <c r="G351" s="9"/>
      <c r="H351" s="8">
        <f t="shared" si="298"/>
        <v>0</v>
      </c>
      <c r="I351" s="4">
        <v>1</v>
      </c>
      <c r="J351" s="9" t="s">
        <v>260</v>
      </c>
      <c r="K351" s="14"/>
      <c r="L351" s="19">
        <f t="shared" si="299"/>
        <v>0</v>
      </c>
      <c r="M351" s="32"/>
      <c r="N351" s="345"/>
      <c r="O351" s="359">
        <f t="shared" si="300"/>
        <v>0</v>
      </c>
      <c r="P351" s="19">
        <f t="shared" si="301"/>
        <v>0</v>
      </c>
      <c r="Q351" s="42"/>
      <c r="R351" s="42"/>
      <c r="S351" s="42"/>
      <c r="T351" s="42"/>
      <c r="U351" s="19">
        <f t="shared" si="302"/>
        <v>0</v>
      </c>
      <c r="V351" s="42">
        <f t="shared" si="303"/>
        <v>0</v>
      </c>
      <c r="X351" s="1"/>
      <c r="Y351" s="1"/>
      <c r="Z351" s="1"/>
      <c r="AA351" s="1"/>
      <c r="AB351" s="1"/>
      <c r="AC351" s="1"/>
      <c r="AD351" s="1"/>
      <c r="AE351" s="1"/>
      <c r="AF351" s="1"/>
      <c r="AG351" s="1"/>
      <c r="AH351" s="1"/>
      <c r="AI351" s="1"/>
    </row>
    <row r="352" spans="1:35" s="3" customFormat="1">
      <c r="A352" s="180">
        <v>3203</v>
      </c>
      <c r="B352" s="53" t="s">
        <v>82</v>
      </c>
      <c r="C352" s="53"/>
      <c r="D352" s="7"/>
      <c r="E352" s="4">
        <f>ROUND(shoot*0.2,0)</f>
        <v>0</v>
      </c>
      <c r="F352" s="173">
        <f>shoot</f>
        <v>0</v>
      </c>
      <c r="G352" s="9"/>
      <c r="H352" s="8">
        <f t="shared" si="298"/>
        <v>0</v>
      </c>
      <c r="I352" s="4">
        <v>1</v>
      </c>
      <c r="J352" s="9" t="s">
        <v>260</v>
      </c>
      <c r="K352" s="14"/>
      <c r="L352" s="19">
        <f t="shared" si="299"/>
        <v>0</v>
      </c>
      <c r="M352" s="32"/>
      <c r="N352" s="345"/>
      <c r="O352" s="359">
        <f t="shared" si="300"/>
        <v>0</v>
      </c>
      <c r="P352" s="19">
        <f t="shared" si="301"/>
        <v>0</v>
      </c>
      <c r="Q352" s="42"/>
      <c r="R352" s="42"/>
      <c r="S352" s="42"/>
      <c r="T352" s="42"/>
      <c r="U352" s="19">
        <f t="shared" si="302"/>
        <v>0</v>
      </c>
      <c r="V352" s="42">
        <f t="shared" si="303"/>
        <v>0</v>
      </c>
      <c r="X352" s="1"/>
      <c r="Y352" s="1"/>
      <c r="Z352" s="1"/>
      <c r="AA352" s="1"/>
      <c r="AB352" s="1"/>
      <c r="AC352" s="1"/>
      <c r="AD352" s="1"/>
      <c r="AE352" s="1"/>
      <c r="AF352" s="1"/>
      <c r="AG352" s="1"/>
      <c r="AH352" s="1"/>
      <c r="AI352" s="1"/>
    </row>
    <row r="353" spans="1:35" s="3" customFormat="1">
      <c r="A353" s="48">
        <v>3204</v>
      </c>
      <c r="B353" s="118" t="s">
        <v>957</v>
      </c>
      <c r="C353" s="118"/>
      <c r="D353" s="7"/>
      <c r="E353" s="4"/>
      <c r="F353" s="173">
        <f>shoot</f>
        <v>0</v>
      </c>
      <c r="G353" s="9"/>
      <c r="H353" s="8">
        <f t="shared" si="298"/>
        <v>0</v>
      </c>
      <c r="I353" s="4">
        <v>1</v>
      </c>
      <c r="J353" s="9" t="s">
        <v>260</v>
      </c>
      <c r="K353" s="14"/>
      <c r="L353" s="19">
        <f t="shared" si="299"/>
        <v>0</v>
      </c>
      <c r="M353" s="32"/>
      <c r="N353" s="345"/>
      <c r="O353" s="359">
        <f t="shared" si="300"/>
        <v>0</v>
      </c>
      <c r="P353" s="19">
        <f t="shared" si="301"/>
        <v>0</v>
      </c>
      <c r="Q353" s="42"/>
      <c r="R353" s="42"/>
      <c r="S353" s="42"/>
      <c r="T353" s="42"/>
      <c r="U353" s="19">
        <f t="shared" si="302"/>
        <v>0</v>
      </c>
      <c r="V353" s="42">
        <f t="shared" si="303"/>
        <v>0</v>
      </c>
      <c r="X353" s="1"/>
      <c r="Y353" s="1"/>
      <c r="Z353" s="1"/>
      <c r="AA353" s="1"/>
      <c r="AB353" s="1"/>
      <c r="AC353" s="1"/>
      <c r="AD353" s="1"/>
      <c r="AE353" s="1"/>
      <c r="AF353" s="1"/>
      <c r="AG353" s="1"/>
      <c r="AH353" s="1"/>
      <c r="AI353" s="1"/>
    </row>
    <row r="354" spans="1:35" s="3" customFormat="1">
      <c r="A354" s="48">
        <v>3205</v>
      </c>
      <c r="B354" s="53" t="s">
        <v>83</v>
      </c>
      <c r="C354" s="53"/>
      <c r="D354" s="7"/>
      <c r="E354" s="4"/>
      <c r="F354" s="173">
        <f>shoot</f>
        <v>0</v>
      </c>
      <c r="G354" s="9"/>
      <c r="H354" s="8">
        <f t="shared" si="298"/>
        <v>0</v>
      </c>
      <c r="I354" s="4">
        <v>1</v>
      </c>
      <c r="J354" s="9" t="s">
        <v>260</v>
      </c>
      <c r="K354" s="14"/>
      <c r="L354" s="19">
        <f t="shared" si="299"/>
        <v>0</v>
      </c>
      <c r="M354" s="32"/>
      <c r="N354" s="345"/>
      <c r="O354" s="359">
        <f t="shared" si="300"/>
        <v>0</v>
      </c>
      <c r="P354" s="19">
        <f t="shared" si="301"/>
        <v>0</v>
      </c>
      <c r="Q354" s="42"/>
      <c r="R354" s="42"/>
      <c r="S354" s="42"/>
      <c r="T354" s="42"/>
      <c r="U354" s="19">
        <f t="shared" si="302"/>
        <v>0</v>
      </c>
      <c r="V354" s="42">
        <f t="shared" si="303"/>
        <v>0</v>
      </c>
      <c r="X354" s="1"/>
      <c r="Y354" s="1"/>
      <c r="Z354" s="1"/>
      <c r="AA354" s="1"/>
      <c r="AB354" s="1"/>
      <c r="AC354" s="1"/>
      <c r="AD354" s="1"/>
      <c r="AE354" s="1"/>
      <c r="AF354" s="1"/>
      <c r="AG354" s="1"/>
      <c r="AH354" s="1"/>
      <c r="AI354" s="1"/>
    </row>
    <row r="355" spans="1:35" s="3" customFormat="1">
      <c r="A355" s="48">
        <v>3208</v>
      </c>
      <c r="B355" s="53" t="s">
        <v>424</v>
      </c>
      <c r="C355" s="53"/>
      <c r="D355" s="7"/>
      <c r="E355" s="4"/>
      <c r="F355" s="173">
        <f>sm</f>
        <v>0</v>
      </c>
      <c r="G355" s="9"/>
      <c r="H355" s="8">
        <f t="shared" si="298"/>
        <v>0</v>
      </c>
      <c r="I355" s="4">
        <v>1</v>
      </c>
      <c r="J355" s="9" t="s">
        <v>261</v>
      </c>
      <c r="K355" s="14"/>
      <c r="L355" s="19">
        <f t="shared" si="299"/>
        <v>0</v>
      </c>
      <c r="M355" s="32"/>
      <c r="N355" s="345"/>
      <c r="O355" s="359">
        <f t="shared" si="300"/>
        <v>0</v>
      </c>
      <c r="P355" s="19">
        <f t="shared" si="301"/>
        <v>0</v>
      </c>
      <c r="Q355" s="42"/>
      <c r="R355" s="42"/>
      <c r="S355" s="42"/>
      <c r="T355" s="42"/>
      <c r="U355" s="19">
        <f t="shared" si="302"/>
        <v>0</v>
      </c>
      <c r="V355" s="42">
        <f t="shared" si="303"/>
        <v>0</v>
      </c>
      <c r="X355" s="1"/>
      <c r="Y355" s="1"/>
      <c r="Z355" s="1"/>
      <c r="AA355" s="1"/>
      <c r="AB355" s="1"/>
      <c r="AC355" s="1"/>
      <c r="AD355" s="1"/>
      <c r="AE355" s="1"/>
      <c r="AF355" s="1"/>
      <c r="AG355" s="1"/>
      <c r="AH355" s="1"/>
      <c r="AI355" s="1"/>
    </row>
    <row r="356" spans="1:35" s="3" customFormat="1">
      <c r="A356" s="48">
        <v>3209</v>
      </c>
      <c r="B356" s="53" t="s">
        <v>425</v>
      </c>
      <c r="C356" s="53"/>
      <c r="D356" s="7"/>
      <c r="E356" s="9"/>
      <c r="F356" s="173">
        <f>steady</f>
        <v>0</v>
      </c>
      <c r="G356" s="9"/>
      <c r="H356" s="8">
        <f t="shared" si="298"/>
        <v>0</v>
      </c>
      <c r="I356" s="4">
        <v>1</v>
      </c>
      <c r="J356" s="9" t="s">
        <v>260</v>
      </c>
      <c r="K356" s="14"/>
      <c r="L356" s="19">
        <f t="shared" si="299"/>
        <v>0</v>
      </c>
      <c r="M356" s="32"/>
      <c r="N356" s="345"/>
      <c r="O356" s="359">
        <f t="shared" si="300"/>
        <v>0</v>
      </c>
      <c r="P356" s="19">
        <f t="shared" si="301"/>
        <v>0</v>
      </c>
      <c r="Q356" s="42"/>
      <c r="R356" s="42"/>
      <c r="S356" s="42"/>
      <c r="T356" s="42"/>
      <c r="U356" s="19">
        <f t="shared" si="302"/>
        <v>0</v>
      </c>
      <c r="V356" s="42">
        <f t="shared" si="303"/>
        <v>0</v>
      </c>
      <c r="X356" s="1"/>
      <c r="Y356" s="1"/>
      <c r="Z356" s="1"/>
      <c r="AA356" s="1"/>
      <c r="AB356" s="1"/>
      <c r="AC356" s="1"/>
      <c r="AD356" s="1"/>
      <c r="AE356" s="1"/>
      <c r="AF356" s="1"/>
      <c r="AG356" s="1"/>
      <c r="AH356" s="1"/>
      <c r="AI356" s="1"/>
    </row>
    <row r="357" spans="1:35" s="3" customFormat="1">
      <c r="A357" s="48">
        <v>3210</v>
      </c>
      <c r="B357" s="53" t="s">
        <v>84</v>
      </c>
      <c r="C357" s="53"/>
      <c r="D357" s="7"/>
      <c r="E357" s="9"/>
      <c r="F357" s="173">
        <f>sec</f>
        <v>0</v>
      </c>
      <c r="G357" s="9"/>
      <c r="H357" s="8">
        <f t="shared" si="298"/>
        <v>0</v>
      </c>
      <c r="I357" s="4">
        <v>1</v>
      </c>
      <c r="J357" s="9" t="s">
        <v>513</v>
      </c>
      <c r="K357" s="14"/>
      <c r="L357" s="19">
        <f t="shared" si="299"/>
        <v>0</v>
      </c>
      <c r="M357" s="32"/>
      <c r="N357" s="345"/>
      <c r="O357" s="359">
        <f t="shared" si="300"/>
        <v>0</v>
      </c>
      <c r="P357" s="19">
        <f t="shared" si="301"/>
        <v>0</v>
      </c>
      <c r="Q357" s="42"/>
      <c r="R357" s="42"/>
      <c r="S357" s="42"/>
      <c r="T357" s="42"/>
      <c r="U357" s="19">
        <f t="shared" si="302"/>
        <v>0</v>
      </c>
      <c r="V357" s="42">
        <f t="shared" si="303"/>
        <v>0</v>
      </c>
      <c r="X357" s="1"/>
      <c r="Y357" s="1"/>
      <c r="Z357" s="1"/>
      <c r="AA357" s="1"/>
      <c r="AB357" s="1"/>
      <c r="AC357" s="1"/>
      <c r="AD357" s="1"/>
      <c r="AE357" s="1"/>
      <c r="AF357" s="1"/>
      <c r="AG357" s="1"/>
      <c r="AH357" s="1"/>
      <c r="AI357" s="1"/>
    </row>
    <row r="358" spans="1:35" s="3" customFormat="1">
      <c r="A358" s="180">
        <v>3213</v>
      </c>
      <c r="B358" s="53" t="s">
        <v>42</v>
      </c>
      <c r="C358" s="53"/>
      <c r="D358" s="7"/>
      <c r="E358" s="9"/>
      <c r="F358" s="173">
        <f>sm</f>
        <v>0</v>
      </c>
      <c r="G358" s="9"/>
      <c r="H358" s="8">
        <f t="shared" si="298"/>
        <v>0</v>
      </c>
      <c r="I358" s="4">
        <v>1</v>
      </c>
      <c r="J358" s="9" t="s">
        <v>261</v>
      </c>
      <c r="K358" s="14"/>
      <c r="L358" s="19">
        <f t="shared" si="299"/>
        <v>0</v>
      </c>
      <c r="M358" s="32"/>
      <c r="N358" s="345"/>
      <c r="O358" s="359">
        <f t="shared" si="300"/>
        <v>0</v>
      </c>
      <c r="P358" s="19">
        <f t="shared" si="301"/>
        <v>0</v>
      </c>
      <c r="Q358" s="42"/>
      <c r="R358" s="42"/>
      <c r="S358" s="42"/>
      <c r="T358" s="42"/>
      <c r="U358" s="19">
        <f t="shared" si="302"/>
        <v>0</v>
      </c>
      <c r="V358" s="42">
        <f t="shared" si="303"/>
        <v>0</v>
      </c>
      <c r="X358" s="1"/>
      <c r="Y358" s="1"/>
      <c r="Z358" s="1"/>
      <c r="AA358" s="1"/>
      <c r="AB358" s="1"/>
      <c r="AC358" s="1"/>
      <c r="AD358" s="1"/>
      <c r="AE358" s="1"/>
      <c r="AF358" s="1"/>
      <c r="AG358" s="1"/>
      <c r="AH358" s="1"/>
      <c r="AI358" s="1"/>
    </row>
    <row r="359" spans="1:35" s="3" customFormat="1">
      <c r="A359" s="48">
        <v>3240</v>
      </c>
      <c r="B359" s="53" t="s">
        <v>85</v>
      </c>
      <c r="C359" s="53"/>
      <c r="D359" s="7"/>
      <c r="E359" s="9"/>
      <c r="F359" s="173">
        <f>shoot</f>
        <v>0</v>
      </c>
      <c r="G359" s="9"/>
      <c r="H359" s="8">
        <f t="shared" si="298"/>
        <v>0</v>
      </c>
      <c r="I359" s="4">
        <v>1</v>
      </c>
      <c r="J359" s="9" t="s">
        <v>260</v>
      </c>
      <c r="K359" s="14"/>
      <c r="L359" s="19">
        <f t="shared" si="299"/>
        <v>0</v>
      </c>
      <c r="M359" s="32"/>
      <c r="N359" s="345"/>
      <c r="O359" s="359">
        <f t="shared" si="300"/>
        <v>0</v>
      </c>
      <c r="P359" s="19">
        <f t="shared" si="301"/>
        <v>0</v>
      </c>
      <c r="Q359" s="42"/>
      <c r="R359" s="42"/>
      <c r="S359" s="42"/>
      <c r="T359" s="42"/>
      <c r="U359" s="19">
        <f t="shared" si="302"/>
        <v>0</v>
      </c>
      <c r="V359" s="42">
        <f t="shared" si="303"/>
        <v>0</v>
      </c>
      <c r="X359" s="1"/>
      <c r="Y359" s="1"/>
      <c r="Z359" s="1"/>
      <c r="AA359" s="1"/>
      <c r="AB359" s="1"/>
      <c r="AC359" s="1"/>
      <c r="AD359" s="1"/>
      <c r="AE359" s="1"/>
      <c r="AF359" s="1"/>
      <c r="AG359" s="1"/>
      <c r="AH359" s="1"/>
      <c r="AI359" s="1"/>
    </row>
    <row r="360" spans="1:35" s="3" customFormat="1">
      <c r="A360" s="48">
        <v>3241</v>
      </c>
      <c r="B360" s="53" t="s">
        <v>43</v>
      </c>
      <c r="C360" s="53"/>
      <c r="D360" s="7"/>
      <c r="E360" s="9"/>
      <c r="F360" s="173">
        <f>shoot</f>
        <v>0</v>
      </c>
      <c r="G360" s="9"/>
      <c r="H360" s="8">
        <f t="shared" si="298"/>
        <v>0</v>
      </c>
      <c r="I360" s="4">
        <v>1</v>
      </c>
      <c r="J360" s="9" t="s">
        <v>216</v>
      </c>
      <c r="K360" s="14"/>
      <c r="L360" s="19">
        <f t="shared" si="299"/>
        <v>0</v>
      </c>
      <c r="M360" s="32"/>
      <c r="N360" s="345"/>
      <c r="O360" s="359">
        <f t="shared" si="300"/>
        <v>0</v>
      </c>
      <c r="P360" s="19">
        <f t="shared" si="301"/>
        <v>0</v>
      </c>
      <c r="Q360" s="42"/>
      <c r="R360" s="42"/>
      <c r="S360" s="42"/>
      <c r="T360" s="42"/>
      <c r="U360" s="19">
        <f t="shared" si="302"/>
        <v>0</v>
      </c>
      <c r="V360" s="42">
        <f t="shared" si="303"/>
        <v>0</v>
      </c>
      <c r="X360" s="1"/>
      <c r="Y360" s="1"/>
      <c r="Z360" s="1"/>
      <c r="AA360" s="1"/>
      <c r="AB360" s="1"/>
      <c r="AC360" s="1"/>
      <c r="AD360" s="1"/>
      <c r="AE360" s="1"/>
      <c r="AF360" s="1"/>
      <c r="AG360" s="1"/>
      <c r="AH360" s="1"/>
      <c r="AI360" s="1"/>
    </row>
    <row r="361" spans="1:35" s="3" customFormat="1">
      <c r="A361" s="48">
        <v>3242</v>
      </c>
      <c r="B361" s="53" t="s">
        <v>143</v>
      </c>
      <c r="C361" s="53"/>
      <c r="D361" s="7"/>
      <c r="E361" s="9"/>
      <c r="F361" s="173">
        <v>1</v>
      </c>
      <c r="G361" s="9"/>
      <c r="H361" s="8">
        <f t="shared" si="298"/>
        <v>1</v>
      </c>
      <c r="I361" s="4">
        <v>1</v>
      </c>
      <c r="J361" s="9" t="s">
        <v>216</v>
      </c>
      <c r="K361" s="14"/>
      <c r="L361" s="19">
        <f t="shared" si="299"/>
        <v>0</v>
      </c>
      <c r="M361" s="32"/>
      <c r="N361" s="345"/>
      <c r="O361" s="359">
        <f t="shared" si="300"/>
        <v>0</v>
      </c>
      <c r="P361" s="19">
        <f t="shared" si="301"/>
        <v>0</v>
      </c>
      <c r="Q361" s="42"/>
      <c r="R361" s="42"/>
      <c r="S361" s="42"/>
      <c r="T361" s="42"/>
      <c r="U361" s="19">
        <f t="shared" si="302"/>
        <v>0</v>
      </c>
      <c r="V361" s="42">
        <f t="shared" si="303"/>
        <v>0</v>
      </c>
      <c r="X361" s="1"/>
      <c r="Y361" s="1"/>
      <c r="Z361" s="1"/>
      <c r="AA361" s="1"/>
      <c r="AB361" s="1"/>
      <c r="AC361" s="1"/>
      <c r="AD361" s="1"/>
      <c r="AE361" s="1"/>
      <c r="AF361" s="1"/>
      <c r="AG361" s="1"/>
      <c r="AH361" s="1"/>
      <c r="AI361" s="1"/>
    </row>
    <row r="362" spans="1:35" s="3" customFormat="1">
      <c r="A362" s="48">
        <v>3243</v>
      </c>
      <c r="B362" s="53" t="s">
        <v>427</v>
      </c>
      <c r="C362" s="53"/>
      <c r="D362" s="7"/>
      <c r="E362" s="9"/>
      <c r="F362" s="173">
        <f>sec</f>
        <v>0</v>
      </c>
      <c r="G362" s="9"/>
      <c r="H362" s="8">
        <f t="shared" si="298"/>
        <v>0</v>
      </c>
      <c r="I362" s="4">
        <v>1</v>
      </c>
      <c r="J362" s="9" t="s">
        <v>260</v>
      </c>
      <c r="K362" s="14"/>
      <c r="L362" s="19">
        <f t="shared" si="299"/>
        <v>0</v>
      </c>
      <c r="M362" s="32"/>
      <c r="N362" s="345"/>
      <c r="O362" s="359">
        <f t="shared" si="300"/>
        <v>0</v>
      </c>
      <c r="P362" s="19">
        <f t="shared" si="301"/>
        <v>0</v>
      </c>
      <c r="Q362" s="42"/>
      <c r="R362" s="42"/>
      <c r="S362" s="42"/>
      <c r="T362" s="42"/>
      <c r="U362" s="19">
        <f t="shared" si="302"/>
        <v>0</v>
      </c>
      <c r="V362" s="42">
        <f t="shared" si="303"/>
        <v>0</v>
      </c>
      <c r="X362" s="1"/>
      <c r="Y362" s="1"/>
      <c r="Z362" s="1"/>
      <c r="AA362" s="1"/>
      <c r="AB362" s="1"/>
      <c r="AC362" s="1"/>
      <c r="AD362" s="1"/>
      <c r="AE362" s="1"/>
      <c r="AF362" s="1"/>
      <c r="AG362" s="1"/>
      <c r="AH362" s="1"/>
      <c r="AI362" s="1"/>
    </row>
    <row r="363" spans="1:35" s="3" customFormat="1">
      <c r="A363" s="48">
        <v>3244</v>
      </c>
      <c r="B363" s="53" t="s">
        <v>1018</v>
      </c>
      <c r="C363" s="53"/>
      <c r="D363" s="7"/>
      <c r="E363" s="9"/>
      <c r="F363" s="173">
        <v>1</v>
      </c>
      <c r="G363" s="9"/>
      <c r="H363" s="8">
        <f t="shared" si="298"/>
        <v>1</v>
      </c>
      <c r="I363" s="4">
        <v>1</v>
      </c>
      <c r="J363" s="9" t="s">
        <v>514</v>
      </c>
      <c r="K363" s="14"/>
      <c r="L363" s="19">
        <f t="shared" si="299"/>
        <v>0</v>
      </c>
      <c r="M363" s="32"/>
      <c r="N363" s="345"/>
      <c r="O363" s="359">
        <f t="shared" si="300"/>
        <v>0</v>
      </c>
      <c r="P363" s="19">
        <f t="shared" si="301"/>
        <v>0</v>
      </c>
      <c r="Q363" s="42"/>
      <c r="R363" s="42"/>
      <c r="S363" s="42"/>
      <c r="T363" s="42"/>
      <c r="U363" s="19">
        <f t="shared" si="302"/>
        <v>0</v>
      </c>
      <c r="V363" s="42">
        <f t="shared" si="303"/>
        <v>0</v>
      </c>
      <c r="X363" s="1"/>
      <c r="Y363" s="1"/>
      <c r="Z363" s="1"/>
      <c r="AA363" s="1"/>
      <c r="AB363" s="1"/>
      <c r="AC363" s="1"/>
      <c r="AD363" s="1"/>
      <c r="AE363" s="1"/>
      <c r="AF363" s="1"/>
      <c r="AG363" s="1"/>
      <c r="AH363" s="1"/>
      <c r="AI363" s="1"/>
    </row>
    <row r="364" spans="1:35" s="3" customFormat="1">
      <c r="A364" s="48">
        <v>3245</v>
      </c>
      <c r="B364" s="53" t="s">
        <v>429</v>
      </c>
      <c r="C364" s="53"/>
      <c r="D364" s="7"/>
      <c r="E364" s="9"/>
      <c r="F364" s="173">
        <v>1</v>
      </c>
      <c r="G364" s="9"/>
      <c r="H364" s="8">
        <f t="shared" si="298"/>
        <v>1</v>
      </c>
      <c r="I364" s="4">
        <v>1</v>
      </c>
      <c r="J364" s="9" t="s">
        <v>216</v>
      </c>
      <c r="K364" s="14"/>
      <c r="L364" s="19">
        <f t="shared" si="299"/>
        <v>0</v>
      </c>
      <c r="M364" s="32"/>
      <c r="N364" s="345"/>
      <c r="O364" s="359">
        <f t="shared" si="300"/>
        <v>0</v>
      </c>
      <c r="P364" s="19">
        <f t="shared" si="301"/>
        <v>0</v>
      </c>
      <c r="Q364" s="42"/>
      <c r="R364" s="42"/>
      <c r="S364" s="42"/>
      <c r="T364" s="42"/>
      <c r="U364" s="19">
        <f t="shared" si="302"/>
        <v>0</v>
      </c>
      <c r="V364" s="42">
        <f t="shared" si="303"/>
        <v>0</v>
      </c>
      <c r="X364" s="1"/>
      <c r="Y364" s="1"/>
      <c r="Z364" s="1"/>
      <c r="AA364" s="1"/>
      <c r="AB364" s="1"/>
      <c r="AC364" s="1"/>
      <c r="AD364" s="1"/>
      <c r="AE364" s="1"/>
      <c r="AF364" s="1"/>
      <c r="AG364" s="1"/>
      <c r="AH364" s="1"/>
      <c r="AI364" s="1"/>
    </row>
    <row r="365" spans="1:35" s="3" customFormat="1">
      <c r="A365" s="48">
        <v>3250</v>
      </c>
      <c r="B365" s="53" t="s">
        <v>86</v>
      </c>
      <c r="C365" s="53"/>
      <c r="D365" s="7"/>
      <c r="E365" s="9"/>
      <c r="F365" s="173">
        <v>1</v>
      </c>
      <c r="G365" s="9"/>
      <c r="H365" s="8">
        <f t="shared" si="298"/>
        <v>1</v>
      </c>
      <c r="I365" s="4">
        <v>1</v>
      </c>
      <c r="J365" s="9" t="s">
        <v>216</v>
      </c>
      <c r="K365" s="14"/>
      <c r="L365" s="19">
        <f t="shared" si="299"/>
        <v>0</v>
      </c>
      <c r="M365" s="32"/>
      <c r="N365" s="345"/>
      <c r="O365" s="359">
        <f t="shared" si="300"/>
        <v>0</v>
      </c>
      <c r="P365" s="19">
        <f t="shared" si="301"/>
        <v>0</v>
      </c>
      <c r="Q365" s="42"/>
      <c r="R365" s="42"/>
      <c r="S365" s="42"/>
      <c r="T365" s="42"/>
      <c r="U365" s="19">
        <f t="shared" si="302"/>
        <v>0</v>
      </c>
      <c r="V365" s="42">
        <f t="shared" si="303"/>
        <v>0</v>
      </c>
      <c r="X365" s="1"/>
      <c r="Y365" s="1"/>
      <c r="Z365" s="1"/>
      <c r="AA365" s="1"/>
      <c r="AB365" s="1"/>
      <c r="AC365" s="1"/>
      <c r="AD365" s="1"/>
      <c r="AE365" s="1"/>
      <c r="AF365" s="1"/>
      <c r="AG365" s="1"/>
      <c r="AH365" s="1"/>
      <c r="AI365" s="1"/>
    </row>
    <row r="366" spans="1:35" s="3" customFormat="1">
      <c r="A366" s="48">
        <v>3251</v>
      </c>
      <c r="B366" s="53" t="s">
        <v>1016</v>
      </c>
      <c r="C366" s="53"/>
      <c r="D366" s="7"/>
      <c r="E366" s="9"/>
      <c r="F366" s="173">
        <v>1</v>
      </c>
      <c r="G366" s="9"/>
      <c r="H366" s="8">
        <f t="shared" si="298"/>
        <v>1</v>
      </c>
      <c r="I366" s="4">
        <v>1</v>
      </c>
      <c r="J366" s="9" t="s">
        <v>260</v>
      </c>
      <c r="K366" s="14"/>
      <c r="L366" s="19">
        <f t="shared" si="299"/>
        <v>0</v>
      </c>
      <c r="M366" s="32"/>
      <c r="N366" s="345"/>
      <c r="O366" s="359">
        <f t="shared" si="300"/>
        <v>0</v>
      </c>
      <c r="P366" s="19">
        <f t="shared" si="301"/>
        <v>0</v>
      </c>
      <c r="Q366" s="42"/>
      <c r="R366" s="42"/>
      <c r="S366" s="42"/>
      <c r="T366" s="42"/>
      <c r="U366" s="19">
        <f t="shared" si="302"/>
        <v>0</v>
      </c>
      <c r="V366" s="42">
        <f t="shared" si="303"/>
        <v>0</v>
      </c>
      <c r="X366" s="1"/>
      <c r="Y366" s="1"/>
      <c r="Z366" s="1"/>
      <c r="AA366" s="1"/>
      <c r="AB366" s="1"/>
      <c r="AC366" s="1"/>
      <c r="AD366" s="1"/>
      <c r="AE366" s="1"/>
      <c r="AF366" s="1"/>
      <c r="AG366" s="1"/>
      <c r="AH366" s="1"/>
      <c r="AI366" s="1"/>
    </row>
    <row r="367" spans="1:35" s="3" customFormat="1">
      <c r="A367" s="180">
        <v>3255</v>
      </c>
      <c r="B367" s="53" t="s">
        <v>1017</v>
      </c>
      <c r="C367" s="53"/>
      <c r="D367" s="7"/>
      <c r="E367" s="9"/>
      <c r="F367" s="173">
        <v>1</v>
      </c>
      <c r="G367" s="9"/>
      <c r="H367" s="8">
        <f t="shared" si="298"/>
        <v>1</v>
      </c>
      <c r="I367" s="4">
        <v>1</v>
      </c>
      <c r="J367" s="9" t="s">
        <v>216</v>
      </c>
      <c r="K367" s="14"/>
      <c r="L367" s="19">
        <f t="shared" si="299"/>
        <v>0</v>
      </c>
      <c r="M367" s="32"/>
      <c r="N367" s="345"/>
      <c r="O367" s="359">
        <f t="shared" si="300"/>
        <v>0</v>
      </c>
      <c r="P367" s="19">
        <f t="shared" si="301"/>
        <v>0</v>
      </c>
      <c r="Q367" s="42"/>
      <c r="R367" s="42"/>
      <c r="S367" s="42"/>
      <c r="T367" s="42"/>
      <c r="U367" s="19">
        <f t="shared" si="302"/>
        <v>0</v>
      </c>
      <c r="V367" s="42">
        <f t="shared" si="303"/>
        <v>0</v>
      </c>
      <c r="X367" s="1"/>
      <c r="Y367" s="1"/>
      <c r="Z367" s="1"/>
      <c r="AA367" s="1"/>
      <c r="AB367" s="1"/>
      <c r="AC367" s="1"/>
      <c r="AD367" s="1"/>
      <c r="AE367" s="1"/>
      <c r="AF367" s="1"/>
      <c r="AG367" s="1"/>
      <c r="AH367" s="1"/>
      <c r="AI367" s="1"/>
    </row>
    <row r="368" spans="1:35" s="3" customFormat="1">
      <c r="A368" s="180">
        <v>3256</v>
      </c>
      <c r="B368" s="53" t="s">
        <v>691</v>
      </c>
      <c r="C368" s="53"/>
      <c r="D368" s="7"/>
      <c r="E368" s="9"/>
      <c r="F368" s="173">
        <v>1</v>
      </c>
      <c r="G368" s="9"/>
      <c r="H368" s="8">
        <f t="shared" si="298"/>
        <v>1</v>
      </c>
      <c r="I368" s="4">
        <v>1</v>
      </c>
      <c r="J368" s="9" t="s">
        <v>216</v>
      </c>
      <c r="K368" s="14"/>
      <c r="L368" s="19">
        <f t="shared" si="299"/>
        <v>0</v>
      </c>
      <c r="M368" s="32"/>
      <c r="N368" s="345"/>
      <c r="O368" s="359">
        <f t="shared" si="300"/>
        <v>0</v>
      </c>
      <c r="P368" s="19">
        <f t="shared" si="301"/>
        <v>0</v>
      </c>
      <c r="Q368" s="42"/>
      <c r="R368" s="42"/>
      <c r="S368" s="42"/>
      <c r="T368" s="42"/>
      <c r="U368" s="19">
        <f t="shared" si="302"/>
        <v>0</v>
      </c>
      <c r="V368" s="42">
        <f t="shared" si="303"/>
        <v>0</v>
      </c>
      <c r="X368" s="1"/>
      <c r="Y368" s="1"/>
      <c r="Z368" s="1"/>
      <c r="AA368" s="1"/>
      <c r="AB368" s="1"/>
      <c r="AC368" s="1"/>
      <c r="AD368" s="1"/>
      <c r="AE368" s="1"/>
      <c r="AF368" s="1"/>
      <c r="AG368" s="1"/>
      <c r="AH368" s="1"/>
      <c r="AI368" s="1"/>
    </row>
    <row r="369" spans="1:35" s="3" customFormat="1">
      <c r="A369" s="180">
        <v>3260</v>
      </c>
      <c r="B369" s="53" t="s">
        <v>433</v>
      </c>
      <c r="C369" s="53"/>
      <c r="D369" s="7"/>
      <c r="E369" s="9"/>
      <c r="F369" s="173">
        <v>1</v>
      </c>
      <c r="G369" s="9"/>
      <c r="H369" s="8">
        <f t="shared" si="298"/>
        <v>1</v>
      </c>
      <c r="I369" s="4">
        <v>1</v>
      </c>
      <c r="J369" s="9" t="s">
        <v>216</v>
      </c>
      <c r="K369" s="14"/>
      <c r="L369" s="19">
        <f t="shared" si="299"/>
        <v>0</v>
      </c>
      <c r="M369" s="32"/>
      <c r="N369" s="345"/>
      <c r="O369" s="359">
        <f t="shared" si="300"/>
        <v>0</v>
      </c>
      <c r="P369" s="19">
        <f t="shared" si="301"/>
        <v>0</v>
      </c>
      <c r="Q369" s="42"/>
      <c r="R369" s="42"/>
      <c r="S369" s="42"/>
      <c r="T369" s="42"/>
      <c r="U369" s="19">
        <f t="shared" si="302"/>
        <v>0</v>
      </c>
      <c r="V369" s="42">
        <f t="shared" si="303"/>
        <v>0</v>
      </c>
      <c r="X369" s="1"/>
      <c r="Y369" s="1"/>
      <c r="Z369" s="1"/>
      <c r="AA369" s="1"/>
      <c r="AB369" s="1"/>
      <c r="AC369" s="1"/>
      <c r="AD369" s="1"/>
      <c r="AE369" s="1"/>
      <c r="AF369" s="1"/>
      <c r="AG369" s="1"/>
      <c r="AH369" s="1"/>
      <c r="AI369" s="1"/>
    </row>
    <row r="370" spans="1:35" s="3" customFormat="1">
      <c r="A370" s="48">
        <v>3283</v>
      </c>
      <c r="B370" s="53" t="s">
        <v>87</v>
      </c>
      <c r="C370" s="53"/>
      <c r="D370" s="7"/>
      <c r="E370" s="9"/>
      <c r="F370" s="173">
        <v>1</v>
      </c>
      <c r="G370" s="9"/>
      <c r="H370" s="8">
        <f t="shared" si="298"/>
        <v>1</v>
      </c>
      <c r="I370" s="4">
        <v>1</v>
      </c>
      <c r="J370" s="9" t="s">
        <v>260</v>
      </c>
      <c r="K370" s="14"/>
      <c r="L370" s="19">
        <f t="shared" si="299"/>
        <v>0</v>
      </c>
      <c r="M370" s="32"/>
      <c r="N370" s="345"/>
      <c r="O370" s="359">
        <f t="shared" si="300"/>
        <v>0</v>
      </c>
      <c r="P370" s="19">
        <f t="shared" si="301"/>
        <v>0</v>
      </c>
      <c r="Q370" s="42"/>
      <c r="R370" s="42"/>
      <c r="S370" s="42"/>
      <c r="T370" s="42"/>
      <c r="U370" s="19">
        <f t="shared" si="302"/>
        <v>0</v>
      </c>
      <c r="V370" s="42">
        <f t="shared" si="303"/>
        <v>0</v>
      </c>
      <c r="X370" s="1"/>
      <c r="Y370" s="1"/>
      <c r="Z370" s="1"/>
      <c r="AA370" s="1"/>
      <c r="AB370" s="1"/>
      <c r="AC370" s="1"/>
      <c r="AD370" s="1"/>
      <c r="AE370" s="1"/>
      <c r="AF370" s="1"/>
      <c r="AG370" s="1"/>
      <c r="AH370" s="1"/>
      <c r="AI370" s="1"/>
    </row>
    <row r="371" spans="1:35" s="3" customFormat="1">
      <c r="A371" s="48"/>
      <c r="B371" s="55" t="s">
        <v>253</v>
      </c>
      <c r="C371" s="55"/>
      <c r="D371" s="7"/>
      <c r="E371" s="9"/>
      <c r="F371" s="173"/>
      <c r="G371" s="9"/>
      <c r="H371" s="8"/>
      <c r="I371" s="4"/>
      <c r="J371" s="9"/>
      <c r="K371" s="14"/>
      <c r="L371" s="21">
        <f t="shared" ref="L371:V371" si="304">SUM(L350:L370)</f>
        <v>0</v>
      </c>
      <c r="M371" s="28">
        <f t="shared" si="304"/>
        <v>0</v>
      </c>
      <c r="N371" s="346">
        <f t="shared" ref="N371" si="305">SUM(N350:N370)</f>
        <v>0</v>
      </c>
      <c r="O371" s="355">
        <f t="shared" ref="O371" si="306">SUM(O350:O370)</f>
        <v>0</v>
      </c>
      <c r="P371" s="21">
        <f t="shared" si="304"/>
        <v>0</v>
      </c>
      <c r="Q371" s="43">
        <f t="shared" si="304"/>
        <v>0</v>
      </c>
      <c r="R371" s="43">
        <f t="shared" si="304"/>
        <v>0</v>
      </c>
      <c r="S371" s="43">
        <f t="shared" si="304"/>
        <v>0</v>
      </c>
      <c r="T371" s="43">
        <f t="shared" si="304"/>
        <v>0</v>
      </c>
      <c r="U371" s="21">
        <f t="shared" si="304"/>
        <v>0</v>
      </c>
      <c r="V371" s="43">
        <f t="shared" si="304"/>
        <v>0</v>
      </c>
      <c r="X371" s="1"/>
      <c r="Y371" s="1"/>
      <c r="Z371" s="1"/>
      <c r="AA371" s="1"/>
      <c r="AB371" s="1"/>
      <c r="AC371" s="1"/>
      <c r="AD371" s="1"/>
      <c r="AE371" s="1"/>
      <c r="AF371" s="1"/>
      <c r="AG371" s="1"/>
      <c r="AH371" s="1"/>
      <c r="AI371" s="1"/>
    </row>
    <row r="372" spans="1:35" s="3" customFormat="1">
      <c r="A372" s="18"/>
      <c r="B372" s="53"/>
      <c r="C372" s="53"/>
      <c r="D372" s="7"/>
      <c r="E372" s="4"/>
      <c r="F372" s="173"/>
      <c r="G372" s="9"/>
      <c r="H372" s="8"/>
      <c r="I372" s="4"/>
      <c r="J372" s="4"/>
      <c r="K372" s="14"/>
      <c r="L372" s="19"/>
      <c r="M372" s="32"/>
      <c r="N372" s="345"/>
      <c r="O372" s="359"/>
      <c r="P372" s="19"/>
      <c r="Q372" s="42"/>
      <c r="R372" s="42"/>
      <c r="S372" s="42"/>
      <c r="T372" s="42"/>
      <c r="U372" s="19"/>
      <c r="V372" s="42"/>
      <c r="X372" s="1"/>
      <c r="Y372" s="1"/>
      <c r="Z372" s="1"/>
      <c r="AA372" s="1"/>
      <c r="AB372" s="1"/>
      <c r="AC372" s="1"/>
      <c r="AD372" s="1"/>
      <c r="AE372" s="1"/>
      <c r="AF372" s="1"/>
      <c r="AG372" s="1"/>
      <c r="AH372" s="1"/>
      <c r="AI372" s="1"/>
    </row>
    <row r="373" spans="1:35" s="3" customFormat="1">
      <c r="A373" s="181">
        <v>3400</v>
      </c>
      <c r="B373" s="38" t="s">
        <v>231</v>
      </c>
      <c r="C373" s="38"/>
      <c r="D373" s="7"/>
      <c r="E373" s="9"/>
      <c r="F373" s="173"/>
      <c r="G373" s="9"/>
      <c r="H373" s="8"/>
      <c r="I373" s="4"/>
      <c r="J373" s="9"/>
      <c r="K373" s="14"/>
      <c r="L373" s="19"/>
      <c r="M373" s="32"/>
      <c r="N373" s="345"/>
      <c r="O373" s="359"/>
      <c r="P373" s="19"/>
      <c r="Q373" s="42"/>
      <c r="R373" s="42"/>
      <c r="S373" s="42"/>
      <c r="T373" s="42"/>
      <c r="U373" s="19"/>
      <c r="V373" s="42"/>
      <c r="X373" s="1"/>
      <c r="Y373" s="1"/>
      <c r="Z373" s="1"/>
      <c r="AA373" s="1"/>
      <c r="AB373" s="1"/>
      <c r="AC373" s="1"/>
      <c r="AD373" s="1"/>
      <c r="AE373" s="1"/>
      <c r="AF373" s="1"/>
      <c r="AG373" s="1"/>
      <c r="AH373" s="1"/>
      <c r="AI373" s="1"/>
    </row>
    <row r="374" spans="1:35" s="3" customFormat="1">
      <c r="A374" s="48">
        <v>3401</v>
      </c>
      <c r="B374" s="53" t="s">
        <v>129</v>
      </c>
      <c r="C374" s="53"/>
      <c r="D374" s="7"/>
      <c r="E374" s="4">
        <f>ROUND(shoot*0.2,0)</f>
        <v>0</v>
      </c>
      <c r="F374" s="173">
        <f>shoot</f>
        <v>0</v>
      </c>
      <c r="G374" s="9"/>
      <c r="H374" s="8">
        <f t="shared" ref="H374:H390" si="307">SUM(E374:G374)</f>
        <v>0</v>
      </c>
      <c r="I374" s="4">
        <v>1</v>
      </c>
      <c r="J374" s="9" t="s">
        <v>260</v>
      </c>
      <c r="K374" s="14"/>
      <c r="L374" s="19">
        <f t="shared" ref="L374:L390" si="308">H374*I374*K374</f>
        <v>0</v>
      </c>
      <c r="M374" s="32"/>
      <c r="N374" s="345"/>
      <c r="O374" s="359">
        <f t="shared" ref="O374:O390" si="309">L:L+N:N</f>
        <v>0</v>
      </c>
      <c r="P374" s="19">
        <f t="shared" ref="P374:P390" si="310">MAX(L374-SUM(Q374:T374),0)</f>
        <v>0</v>
      </c>
      <c r="Q374" s="42"/>
      <c r="R374" s="42"/>
      <c r="S374" s="42"/>
      <c r="T374" s="42"/>
      <c r="U374" s="19">
        <f t="shared" ref="U374:U390" si="311">L374-SUM(P374:T374)</f>
        <v>0</v>
      </c>
      <c r="V374" s="42">
        <f t="shared" ref="V374:V390" si="312">P374</f>
        <v>0</v>
      </c>
      <c r="X374" s="1"/>
      <c r="Y374" s="1"/>
      <c r="Z374" s="1"/>
      <c r="AA374" s="1"/>
      <c r="AB374" s="1"/>
      <c r="AC374" s="1"/>
      <c r="AD374" s="1"/>
      <c r="AE374" s="1"/>
      <c r="AF374" s="1"/>
      <c r="AG374" s="1"/>
      <c r="AH374" s="1"/>
      <c r="AI374" s="1"/>
    </row>
    <row r="375" spans="1:35" s="3" customFormat="1">
      <c r="A375" s="48">
        <v>3403</v>
      </c>
      <c r="B375" s="53" t="s">
        <v>130</v>
      </c>
      <c r="C375" s="53"/>
      <c r="D375" s="7"/>
      <c r="E375" s="4">
        <f>ROUND(shoot*0.1,0)</f>
        <v>0</v>
      </c>
      <c r="F375" s="173">
        <f>shoot</f>
        <v>0</v>
      </c>
      <c r="G375" s="9"/>
      <c r="H375" s="8">
        <f t="shared" si="307"/>
        <v>0</v>
      </c>
      <c r="I375" s="4">
        <v>1</v>
      </c>
      <c r="J375" s="9" t="s">
        <v>260</v>
      </c>
      <c r="K375" s="14"/>
      <c r="L375" s="19">
        <f t="shared" si="308"/>
        <v>0</v>
      </c>
      <c r="M375" s="32"/>
      <c r="N375" s="345"/>
      <c r="O375" s="359">
        <f t="shared" si="309"/>
        <v>0</v>
      </c>
      <c r="P375" s="19">
        <f t="shared" si="310"/>
        <v>0</v>
      </c>
      <c r="Q375" s="42"/>
      <c r="R375" s="42"/>
      <c r="S375" s="42"/>
      <c r="T375" s="42"/>
      <c r="U375" s="19">
        <f t="shared" si="311"/>
        <v>0</v>
      </c>
      <c r="V375" s="42">
        <f t="shared" si="312"/>
        <v>0</v>
      </c>
      <c r="X375" s="1"/>
      <c r="Y375" s="1"/>
      <c r="Z375" s="1"/>
      <c r="AA375" s="1"/>
      <c r="AB375" s="1"/>
      <c r="AC375" s="1"/>
      <c r="AD375" s="1"/>
      <c r="AE375" s="1"/>
      <c r="AF375" s="1"/>
      <c r="AG375" s="1"/>
      <c r="AH375" s="1"/>
      <c r="AI375" s="1"/>
    </row>
    <row r="376" spans="1:35" s="3" customFormat="1">
      <c r="A376" s="48">
        <v>3405</v>
      </c>
      <c r="B376" s="53" t="s">
        <v>131</v>
      </c>
      <c r="C376" s="53"/>
      <c r="D376" s="7"/>
      <c r="E376" s="9"/>
      <c r="F376" s="173">
        <f>shoot</f>
        <v>0</v>
      </c>
      <c r="G376" s="9"/>
      <c r="H376" s="8">
        <f t="shared" si="307"/>
        <v>0</v>
      </c>
      <c r="I376" s="4">
        <v>1</v>
      </c>
      <c r="J376" s="9" t="s">
        <v>260</v>
      </c>
      <c r="K376" s="14"/>
      <c r="L376" s="19">
        <f t="shared" si="308"/>
        <v>0</v>
      </c>
      <c r="M376" s="32"/>
      <c r="N376" s="345"/>
      <c r="O376" s="359">
        <f t="shared" si="309"/>
        <v>0</v>
      </c>
      <c r="P376" s="19">
        <f t="shared" si="310"/>
        <v>0</v>
      </c>
      <c r="Q376" s="42"/>
      <c r="R376" s="42"/>
      <c r="S376" s="42"/>
      <c r="T376" s="42"/>
      <c r="U376" s="19">
        <f t="shared" si="311"/>
        <v>0</v>
      </c>
      <c r="V376" s="42">
        <f t="shared" si="312"/>
        <v>0</v>
      </c>
      <c r="X376" s="1"/>
      <c r="Y376" s="1"/>
      <c r="Z376" s="1"/>
      <c r="AA376" s="1"/>
      <c r="AB376" s="1"/>
      <c r="AC376" s="1"/>
      <c r="AD376" s="1"/>
      <c r="AE376" s="1"/>
      <c r="AF376" s="1"/>
      <c r="AG376" s="1"/>
      <c r="AH376" s="1"/>
      <c r="AI376" s="1"/>
    </row>
    <row r="377" spans="1:35" s="3" customFormat="1">
      <c r="A377" s="48">
        <v>3406</v>
      </c>
      <c r="B377" s="53" t="s">
        <v>132</v>
      </c>
      <c r="C377" s="53"/>
      <c r="D377" s="7"/>
      <c r="E377" s="9"/>
      <c r="F377" s="173">
        <f>shoot</f>
        <v>0</v>
      </c>
      <c r="G377" s="9"/>
      <c r="H377" s="8">
        <f t="shared" si="307"/>
        <v>0</v>
      </c>
      <c r="I377" s="4">
        <v>1</v>
      </c>
      <c r="J377" s="9" t="s">
        <v>260</v>
      </c>
      <c r="K377" s="14"/>
      <c r="L377" s="19">
        <f t="shared" si="308"/>
        <v>0</v>
      </c>
      <c r="M377" s="32"/>
      <c r="N377" s="345"/>
      <c r="O377" s="359">
        <f t="shared" si="309"/>
        <v>0</v>
      </c>
      <c r="P377" s="19">
        <f t="shared" si="310"/>
        <v>0</v>
      </c>
      <c r="Q377" s="42"/>
      <c r="R377" s="42"/>
      <c r="S377" s="42"/>
      <c r="T377" s="42"/>
      <c r="U377" s="19">
        <f t="shared" si="311"/>
        <v>0</v>
      </c>
      <c r="V377" s="42">
        <f t="shared" si="312"/>
        <v>0</v>
      </c>
      <c r="X377" s="1"/>
      <c r="Y377" s="1"/>
      <c r="Z377" s="1"/>
      <c r="AA377" s="1"/>
      <c r="AB377" s="1"/>
      <c r="AC377" s="1"/>
      <c r="AD377" s="1"/>
      <c r="AE377" s="1"/>
      <c r="AF377" s="1"/>
      <c r="AG377" s="1"/>
      <c r="AH377" s="1"/>
      <c r="AI377" s="1"/>
    </row>
    <row r="378" spans="1:35" s="3" customFormat="1">
      <c r="A378" s="180">
        <v>3407</v>
      </c>
      <c r="B378" s="53" t="s">
        <v>406</v>
      </c>
      <c r="C378" s="53"/>
      <c r="D378" s="7"/>
      <c r="E378" s="9"/>
      <c r="F378" s="173">
        <f>shoot</f>
        <v>0</v>
      </c>
      <c r="G378" s="9"/>
      <c r="H378" s="8">
        <f t="shared" si="307"/>
        <v>0</v>
      </c>
      <c r="I378" s="4">
        <v>1</v>
      </c>
      <c r="J378" s="9" t="s">
        <v>260</v>
      </c>
      <c r="K378" s="14"/>
      <c r="L378" s="19">
        <f t="shared" si="308"/>
        <v>0</v>
      </c>
      <c r="M378" s="32"/>
      <c r="N378" s="345"/>
      <c r="O378" s="359">
        <f t="shared" si="309"/>
        <v>0</v>
      </c>
      <c r="P378" s="19">
        <f t="shared" si="310"/>
        <v>0</v>
      </c>
      <c r="Q378" s="42"/>
      <c r="R378" s="42"/>
      <c r="S378" s="42"/>
      <c r="T378" s="42"/>
      <c r="U378" s="19">
        <f t="shared" si="311"/>
        <v>0</v>
      </c>
      <c r="V378" s="42">
        <f t="shared" si="312"/>
        <v>0</v>
      </c>
      <c r="X378" s="1"/>
      <c r="Y378" s="1"/>
      <c r="Z378" s="1"/>
      <c r="AA378" s="1"/>
      <c r="AB378" s="1"/>
      <c r="AC378" s="1"/>
      <c r="AD378" s="1"/>
      <c r="AE378" s="1"/>
      <c r="AF378" s="1"/>
      <c r="AG378" s="1"/>
      <c r="AH378" s="1"/>
      <c r="AI378" s="1"/>
    </row>
    <row r="379" spans="1:35" s="3" customFormat="1">
      <c r="A379" s="180">
        <v>3409</v>
      </c>
      <c r="B379" s="53" t="s">
        <v>408</v>
      </c>
      <c r="C379" s="53"/>
      <c r="D379" s="7"/>
      <c r="E379" s="9"/>
      <c r="F379" s="173">
        <v>1</v>
      </c>
      <c r="G379" s="9"/>
      <c r="H379" s="8">
        <f t="shared" si="307"/>
        <v>1</v>
      </c>
      <c r="I379" s="4">
        <v>1</v>
      </c>
      <c r="J379" s="9" t="s">
        <v>260</v>
      </c>
      <c r="K379" s="14"/>
      <c r="L379" s="19">
        <f t="shared" si="308"/>
        <v>0</v>
      </c>
      <c r="M379" s="32"/>
      <c r="N379" s="345"/>
      <c r="O379" s="359">
        <f t="shared" si="309"/>
        <v>0</v>
      </c>
      <c r="P379" s="19">
        <f t="shared" si="310"/>
        <v>0</v>
      </c>
      <c r="Q379" s="42"/>
      <c r="R379" s="42"/>
      <c r="S379" s="42"/>
      <c r="T379" s="42"/>
      <c r="U379" s="19">
        <f t="shared" si="311"/>
        <v>0</v>
      </c>
      <c r="V379" s="42">
        <f t="shared" si="312"/>
        <v>0</v>
      </c>
      <c r="X379" s="1"/>
      <c r="Y379" s="1"/>
      <c r="Z379" s="1"/>
      <c r="AA379" s="1"/>
      <c r="AB379" s="1"/>
      <c r="AC379" s="1"/>
      <c r="AD379" s="1"/>
      <c r="AE379" s="1"/>
      <c r="AF379" s="1"/>
      <c r="AG379" s="1"/>
      <c r="AH379" s="1"/>
      <c r="AI379" s="1"/>
    </row>
    <row r="380" spans="1:35" s="3" customFormat="1">
      <c r="A380" s="48">
        <v>3410</v>
      </c>
      <c r="B380" s="53" t="s">
        <v>133</v>
      </c>
      <c r="C380" s="53"/>
      <c r="D380" s="7"/>
      <c r="E380" s="9"/>
      <c r="F380" s="173">
        <v>1</v>
      </c>
      <c r="G380" s="9"/>
      <c r="H380" s="8">
        <f t="shared" si="307"/>
        <v>1</v>
      </c>
      <c r="I380" s="4">
        <v>1</v>
      </c>
      <c r="J380" s="9" t="s">
        <v>260</v>
      </c>
      <c r="K380" s="14"/>
      <c r="L380" s="19">
        <f t="shared" si="308"/>
        <v>0</v>
      </c>
      <c r="M380" s="32"/>
      <c r="N380" s="345"/>
      <c r="O380" s="359">
        <f t="shared" si="309"/>
        <v>0</v>
      </c>
      <c r="P380" s="19">
        <f t="shared" si="310"/>
        <v>0</v>
      </c>
      <c r="Q380" s="42"/>
      <c r="R380" s="42"/>
      <c r="S380" s="42"/>
      <c r="T380" s="42"/>
      <c r="U380" s="19">
        <f t="shared" si="311"/>
        <v>0</v>
      </c>
      <c r="V380" s="42">
        <f t="shared" si="312"/>
        <v>0</v>
      </c>
      <c r="X380" s="1"/>
      <c r="Y380" s="1"/>
      <c r="Z380" s="1"/>
      <c r="AA380" s="1"/>
      <c r="AB380" s="1"/>
      <c r="AC380" s="1"/>
      <c r="AD380" s="1"/>
      <c r="AE380" s="1"/>
      <c r="AF380" s="1"/>
      <c r="AG380" s="1"/>
      <c r="AH380" s="1"/>
      <c r="AI380" s="1"/>
    </row>
    <row r="381" spans="1:35" s="3" customFormat="1">
      <c r="A381" s="180">
        <v>3413</v>
      </c>
      <c r="B381" s="53" t="s">
        <v>42</v>
      </c>
      <c r="C381" s="53"/>
      <c r="D381" s="7"/>
      <c r="E381" s="9"/>
      <c r="F381" s="173">
        <f>sm</f>
        <v>0</v>
      </c>
      <c r="G381" s="9"/>
      <c r="H381" s="8">
        <f t="shared" si="307"/>
        <v>0</v>
      </c>
      <c r="I381" s="4">
        <v>1</v>
      </c>
      <c r="J381" s="9" t="s">
        <v>261</v>
      </c>
      <c r="K381" s="14"/>
      <c r="L381" s="19">
        <f t="shared" si="308"/>
        <v>0</v>
      </c>
      <c r="M381" s="32"/>
      <c r="N381" s="345"/>
      <c r="O381" s="359">
        <f t="shared" si="309"/>
        <v>0</v>
      </c>
      <c r="P381" s="19">
        <f t="shared" si="310"/>
        <v>0</v>
      </c>
      <c r="Q381" s="42"/>
      <c r="R381" s="42"/>
      <c r="S381" s="42"/>
      <c r="T381" s="42"/>
      <c r="U381" s="19">
        <f t="shared" si="311"/>
        <v>0</v>
      </c>
      <c r="V381" s="42">
        <f t="shared" si="312"/>
        <v>0</v>
      </c>
      <c r="X381" s="1"/>
      <c r="Y381" s="1"/>
      <c r="Z381" s="1"/>
      <c r="AA381" s="1"/>
      <c r="AB381" s="1"/>
      <c r="AC381" s="1"/>
      <c r="AD381" s="1"/>
      <c r="AE381" s="1"/>
      <c r="AF381" s="1"/>
      <c r="AG381" s="1"/>
      <c r="AH381" s="1"/>
      <c r="AI381" s="1"/>
    </row>
    <row r="382" spans="1:35" s="3" customFormat="1">
      <c r="A382" s="48">
        <v>3440</v>
      </c>
      <c r="B382" s="53" t="s">
        <v>85</v>
      </c>
      <c r="C382" s="53"/>
      <c r="D382" s="7"/>
      <c r="E382" s="9"/>
      <c r="F382" s="173">
        <f>shoot</f>
        <v>0</v>
      </c>
      <c r="G382" s="9"/>
      <c r="H382" s="8">
        <f t="shared" si="307"/>
        <v>0</v>
      </c>
      <c r="I382" s="4">
        <v>1</v>
      </c>
      <c r="J382" s="9" t="s">
        <v>260</v>
      </c>
      <c r="K382" s="14"/>
      <c r="L382" s="19">
        <f t="shared" si="308"/>
        <v>0</v>
      </c>
      <c r="M382" s="32"/>
      <c r="N382" s="345"/>
      <c r="O382" s="359">
        <f t="shared" si="309"/>
        <v>0</v>
      </c>
      <c r="P382" s="19">
        <f t="shared" si="310"/>
        <v>0</v>
      </c>
      <c r="Q382" s="42"/>
      <c r="R382" s="42"/>
      <c r="S382" s="42"/>
      <c r="T382" s="42"/>
      <c r="U382" s="19">
        <f t="shared" si="311"/>
        <v>0</v>
      </c>
      <c r="V382" s="42">
        <f t="shared" si="312"/>
        <v>0</v>
      </c>
      <c r="X382" s="1"/>
      <c r="Y382" s="1"/>
      <c r="Z382" s="1"/>
      <c r="AA382" s="1"/>
      <c r="AB382" s="1"/>
      <c r="AC382" s="1"/>
      <c r="AD382" s="1"/>
      <c r="AE382" s="1"/>
      <c r="AF382" s="1"/>
      <c r="AG382" s="1"/>
      <c r="AH382" s="1"/>
      <c r="AI382" s="1"/>
    </row>
    <row r="383" spans="1:35" s="3" customFormat="1">
      <c r="A383" s="48">
        <v>3441</v>
      </c>
      <c r="B383" s="53" t="s">
        <v>43</v>
      </c>
      <c r="C383" s="53"/>
      <c r="D383" s="7"/>
      <c r="E383" s="9"/>
      <c r="F383" s="173">
        <v>1</v>
      </c>
      <c r="G383" s="9"/>
      <c r="H383" s="8">
        <f t="shared" si="307"/>
        <v>1</v>
      </c>
      <c r="I383" s="4">
        <v>1</v>
      </c>
      <c r="J383" s="9" t="s">
        <v>216</v>
      </c>
      <c r="K383" s="14"/>
      <c r="L383" s="19">
        <f t="shared" si="308"/>
        <v>0</v>
      </c>
      <c r="M383" s="32"/>
      <c r="N383" s="345"/>
      <c r="O383" s="359">
        <f t="shared" si="309"/>
        <v>0</v>
      </c>
      <c r="P383" s="19">
        <f t="shared" si="310"/>
        <v>0</v>
      </c>
      <c r="Q383" s="42"/>
      <c r="R383" s="42"/>
      <c r="S383" s="42"/>
      <c r="T383" s="42"/>
      <c r="U383" s="19">
        <f t="shared" si="311"/>
        <v>0</v>
      </c>
      <c r="V383" s="42">
        <f t="shared" si="312"/>
        <v>0</v>
      </c>
      <c r="X383" s="1"/>
      <c r="Y383" s="1"/>
      <c r="Z383" s="1"/>
      <c r="AA383" s="1"/>
      <c r="AB383" s="1"/>
      <c r="AC383" s="1"/>
      <c r="AD383" s="1"/>
      <c r="AE383" s="1"/>
      <c r="AF383" s="1"/>
      <c r="AG383" s="1"/>
      <c r="AH383" s="1"/>
      <c r="AI383" s="1"/>
    </row>
    <row r="384" spans="1:35" s="3" customFormat="1">
      <c r="A384" s="48">
        <v>3442</v>
      </c>
      <c r="B384" s="53" t="s">
        <v>134</v>
      </c>
      <c r="C384" s="53"/>
      <c r="D384" s="7"/>
      <c r="E384" s="9"/>
      <c r="F384" s="173">
        <v>1</v>
      </c>
      <c r="G384" s="9"/>
      <c r="H384" s="8">
        <f t="shared" si="307"/>
        <v>1</v>
      </c>
      <c r="I384" s="4">
        <v>1</v>
      </c>
      <c r="J384" s="9" t="s">
        <v>216</v>
      </c>
      <c r="K384" s="14"/>
      <c r="L384" s="19">
        <f t="shared" si="308"/>
        <v>0</v>
      </c>
      <c r="M384" s="32"/>
      <c r="N384" s="345"/>
      <c r="O384" s="359">
        <f t="shared" si="309"/>
        <v>0</v>
      </c>
      <c r="P384" s="19">
        <f t="shared" si="310"/>
        <v>0</v>
      </c>
      <c r="Q384" s="42"/>
      <c r="R384" s="42"/>
      <c r="S384" s="42"/>
      <c r="T384" s="42"/>
      <c r="U384" s="19">
        <f t="shared" si="311"/>
        <v>0</v>
      </c>
      <c r="V384" s="42">
        <f t="shared" si="312"/>
        <v>0</v>
      </c>
      <c r="X384" s="1"/>
      <c r="Y384" s="1"/>
      <c r="Z384" s="1"/>
      <c r="AA384" s="1"/>
      <c r="AB384" s="1"/>
      <c r="AC384" s="1"/>
      <c r="AD384" s="1"/>
      <c r="AE384" s="1"/>
      <c r="AF384" s="1"/>
      <c r="AG384" s="1"/>
      <c r="AH384" s="1"/>
      <c r="AI384" s="1"/>
    </row>
    <row r="385" spans="1:35" s="3" customFormat="1">
      <c r="A385" s="180">
        <v>3444</v>
      </c>
      <c r="B385" s="53" t="s">
        <v>412</v>
      </c>
      <c r="C385" s="53"/>
      <c r="D385" s="7"/>
      <c r="E385" s="9"/>
      <c r="F385" s="173">
        <v>1</v>
      </c>
      <c r="G385" s="9"/>
      <c r="H385" s="8">
        <f t="shared" si="307"/>
        <v>1</v>
      </c>
      <c r="I385" s="4">
        <v>1</v>
      </c>
      <c r="J385" s="9" t="s">
        <v>260</v>
      </c>
      <c r="K385" s="14"/>
      <c r="L385" s="19">
        <f t="shared" si="308"/>
        <v>0</v>
      </c>
      <c r="M385" s="32"/>
      <c r="N385" s="345"/>
      <c r="O385" s="359">
        <f t="shared" si="309"/>
        <v>0</v>
      </c>
      <c r="P385" s="19">
        <f t="shared" si="310"/>
        <v>0</v>
      </c>
      <c r="Q385" s="42"/>
      <c r="R385" s="42"/>
      <c r="S385" s="42"/>
      <c r="T385" s="42"/>
      <c r="U385" s="19">
        <f t="shared" si="311"/>
        <v>0</v>
      </c>
      <c r="V385" s="42">
        <f t="shared" si="312"/>
        <v>0</v>
      </c>
      <c r="X385" s="1"/>
      <c r="Y385" s="1"/>
      <c r="Z385" s="1"/>
      <c r="AA385" s="1"/>
      <c r="AB385" s="1"/>
      <c r="AC385" s="1"/>
      <c r="AD385" s="1"/>
      <c r="AE385" s="1"/>
      <c r="AF385" s="1"/>
      <c r="AG385" s="1"/>
      <c r="AH385" s="1"/>
      <c r="AI385" s="1"/>
    </row>
    <row r="386" spans="1:35" s="3" customFormat="1">
      <c r="A386" s="180">
        <v>3445</v>
      </c>
      <c r="B386" s="53" t="s">
        <v>413</v>
      </c>
      <c r="C386" s="53"/>
      <c r="D386" s="7"/>
      <c r="E386" s="9"/>
      <c r="F386" s="173">
        <f>shoot</f>
        <v>0</v>
      </c>
      <c r="G386" s="9"/>
      <c r="H386" s="8">
        <f t="shared" si="307"/>
        <v>0</v>
      </c>
      <c r="I386" s="4">
        <v>1</v>
      </c>
      <c r="J386" s="9" t="s">
        <v>260</v>
      </c>
      <c r="K386" s="14"/>
      <c r="L386" s="19">
        <f t="shared" si="308"/>
        <v>0</v>
      </c>
      <c r="M386" s="32"/>
      <c r="N386" s="345"/>
      <c r="O386" s="359">
        <f t="shared" si="309"/>
        <v>0</v>
      </c>
      <c r="P386" s="19">
        <f t="shared" si="310"/>
        <v>0</v>
      </c>
      <c r="Q386" s="42"/>
      <c r="R386" s="42"/>
      <c r="S386" s="42"/>
      <c r="T386" s="42"/>
      <c r="U386" s="19">
        <f t="shared" si="311"/>
        <v>0</v>
      </c>
      <c r="V386" s="42">
        <f t="shared" si="312"/>
        <v>0</v>
      </c>
      <c r="X386" s="1"/>
      <c r="Y386" s="1"/>
      <c r="Z386" s="1"/>
      <c r="AA386" s="1"/>
      <c r="AB386" s="1"/>
      <c r="AC386" s="1"/>
      <c r="AD386" s="1"/>
      <c r="AE386" s="1"/>
      <c r="AF386" s="1"/>
      <c r="AG386" s="1"/>
      <c r="AH386" s="1"/>
      <c r="AI386" s="1"/>
    </row>
    <row r="387" spans="1:35" s="3" customFormat="1">
      <c r="A387" s="48">
        <v>3447</v>
      </c>
      <c r="B387" s="53" t="s">
        <v>135</v>
      </c>
      <c r="C387" s="53"/>
      <c r="D387" s="7"/>
      <c r="E387" s="9"/>
      <c r="F387" s="173">
        <v>1</v>
      </c>
      <c r="G387" s="9"/>
      <c r="H387" s="8">
        <f t="shared" si="307"/>
        <v>1</v>
      </c>
      <c r="I387" s="4">
        <v>1</v>
      </c>
      <c r="J387" s="9" t="s">
        <v>216</v>
      </c>
      <c r="K387" s="14"/>
      <c r="L387" s="19">
        <f t="shared" si="308"/>
        <v>0</v>
      </c>
      <c r="M387" s="32"/>
      <c r="N387" s="345"/>
      <c r="O387" s="359">
        <f t="shared" si="309"/>
        <v>0</v>
      </c>
      <c r="P387" s="19">
        <f t="shared" si="310"/>
        <v>0</v>
      </c>
      <c r="Q387" s="42"/>
      <c r="R387" s="42"/>
      <c r="S387" s="42"/>
      <c r="T387" s="42"/>
      <c r="U387" s="19">
        <f t="shared" si="311"/>
        <v>0</v>
      </c>
      <c r="V387" s="42">
        <f t="shared" si="312"/>
        <v>0</v>
      </c>
      <c r="X387" s="1"/>
      <c r="Y387" s="1"/>
      <c r="Z387" s="1"/>
      <c r="AA387" s="1"/>
      <c r="AB387" s="1"/>
      <c r="AC387" s="1"/>
      <c r="AD387" s="1"/>
      <c r="AE387" s="1"/>
      <c r="AF387" s="1"/>
      <c r="AG387" s="1"/>
      <c r="AH387" s="1"/>
      <c r="AI387" s="1"/>
    </row>
    <row r="388" spans="1:35" s="3" customFormat="1">
      <c r="A388" s="48">
        <v>3450</v>
      </c>
      <c r="B388" s="53" t="s">
        <v>414</v>
      </c>
      <c r="C388" s="53"/>
      <c r="D388" s="7"/>
      <c r="E388" s="9"/>
      <c r="F388" s="173">
        <v>1</v>
      </c>
      <c r="G388" s="9"/>
      <c r="H388" s="8">
        <f t="shared" si="307"/>
        <v>1</v>
      </c>
      <c r="I388" s="4">
        <v>1</v>
      </c>
      <c r="J388" s="9" t="s">
        <v>216</v>
      </c>
      <c r="K388" s="14"/>
      <c r="L388" s="19">
        <f t="shared" si="308"/>
        <v>0</v>
      </c>
      <c r="M388" s="32"/>
      <c r="N388" s="345"/>
      <c r="O388" s="359">
        <f t="shared" si="309"/>
        <v>0</v>
      </c>
      <c r="P388" s="19">
        <f t="shared" si="310"/>
        <v>0</v>
      </c>
      <c r="Q388" s="42"/>
      <c r="R388" s="42"/>
      <c r="S388" s="42"/>
      <c r="T388" s="42"/>
      <c r="U388" s="19">
        <f t="shared" si="311"/>
        <v>0</v>
      </c>
      <c r="V388" s="42">
        <f t="shared" si="312"/>
        <v>0</v>
      </c>
      <c r="X388" s="1"/>
      <c r="Y388" s="1"/>
      <c r="Z388" s="1"/>
      <c r="AA388" s="1"/>
      <c r="AB388" s="1"/>
      <c r="AC388" s="1"/>
      <c r="AD388" s="1"/>
      <c r="AE388" s="1"/>
      <c r="AF388" s="1"/>
      <c r="AG388" s="1"/>
      <c r="AH388" s="1"/>
      <c r="AI388" s="1"/>
    </row>
    <row r="389" spans="1:35" s="3" customFormat="1">
      <c r="A389" s="180">
        <v>3477</v>
      </c>
      <c r="B389" s="53" t="s">
        <v>415</v>
      </c>
      <c r="C389" s="53"/>
      <c r="D389" s="7"/>
      <c r="E389" s="9"/>
      <c r="F389" s="173">
        <v>1</v>
      </c>
      <c r="G389" s="9"/>
      <c r="H389" s="8">
        <f t="shared" si="307"/>
        <v>1</v>
      </c>
      <c r="I389" s="4">
        <v>1</v>
      </c>
      <c r="J389" s="9" t="s">
        <v>216</v>
      </c>
      <c r="K389" s="14"/>
      <c r="L389" s="19">
        <f t="shared" si="308"/>
        <v>0</v>
      </c>
      <c r="M389" s="32"/>
      <c r="N389" s="345"/>
      <c r="O389" s="359">
        <f t="shared" si="309"/>
        <v>0</v>
      </c>
      <c r="P389" s="19">
        <f t="shared" si="310"/>
        <v>0</v>
      </c>
      <c r="Q389" s="42"/>
      <c r="R389" s="42"/>
      <c r="S389" s="42"/>
      <c r="T389" s="42"/>
      <c r="U389" s="19">
        <f t="shared" si="311"/>
        <v>0</v>
      </c>
      <c r="V389" s="42">
        <f t="shared" si="312"/>
        <v>0</v>
      </c>
      <c r="X389" s="1"/>
      <c r="Y389" s="1"/>
      <c r="Z389" s="1"/>
      <c r="AA389" s="1"/>
      <c r="AB389" s="1"/>
      <c r="AC389" s="1"/>
      <c r="AD389" s="1"/>
      <c r="AE389" s="1"/>
      <c r="AF389" s="1"/>
      <c r="AG389" s="1"/>
      <c r="AH389" s="1"/>
      <c r="AI389" s="1"/>
    </row>
    <row r="390" spans="1:35" s="3" customFormat="1">
      <c r="A390" s="48">
        <v>3483</v>
      </c>
      <c r="B390" s="53" t="s">
        <v>136</v>
      </c>
      <c r="C390" s="53"/>
      <c r="D390" s="7"/>
      <c r="E390" s="9"/>
      <c r="F390" s="173">
        <v>1</v>
      </c>
      <c r="G390" s="9"/>
      <c r="H390" s="8">
        <f t="shared" si="307"/>
        <v>1</v>
      </c>
      <c r="I390" s="4">
        <v>1</v>
      </c>
      <c r="J390" s="9" t="s">
        <v>260</v>
      </c>
      <c r="K390" s="14"/>
      <c r="L390" s="19">
        <f t="shared" si="308"/>
        <v>0</v>
      </c>
      <c r="M390" s="32"/>
      <c r="N390" s="345"/>
      <c r="O390" s="359">
        <f t="shared" si="309"/>
        <v>0</v>
      </c>
      <c r="P390" s="19">
        <f t="shared" si="310"/>
        <v>0</v>
      </c>
      <c r="Q390" s="42"/>
      <c r="R390" s="42"/>
      <c r="S390" s="42"/>
      <c r="T390" s="42"/>
      <c r="U390" s="19">
        <f t="shared" si="311"/>
        <v>0</v>
      </c>
      <c r="V390" s="42">
        <f t="shared" si="312"/>
        <v>0</v>
      </c>
      <c r="X390" s="1"/>
      <c r="Y390" s="1"/>
      <c r="Z390" s="1"/>
      <c r="AA390" s="1"/>
      <c r="AB390" s="1"/>
      <c r="AC390" s="1"/>
      <c r="AD390" s="1"/>
      <c r="AE390" s="1"/>
      <c r="AF390" s="1"/>
      <c r="AG390" s="1"/>
      <c r="AH390" s="1"/>
      <c r="AI390" s="1"/>
    </row>
    <row r="391" spans="1:35" s="3" customFormat="1">
      <c r="A391" s="48"/>
      <c r="B391" s="55" t="s">
        <v>253</v>
      </c>
      <c r="C391" s="55"/>
      <c r="D391" s="7"/>
      <c r="E391" s="9"/>
      <c r="F391" s="173"/>
      <c r="G391" s="9"/>
      <c r="H391" s="8"/>
      <c r="I391" s="4"/>
      <c r="J391" s="9"/>
      <c r="K391" s="14"/>
      <c r="L391" s="21">
        <f t="shared" ref="L391:V391" si="313">SUM(L374:L390)</f>
        <v>0</v>
      </c>
      <c r="M391" s="28">
        <f t="shared" si="313"/>
        <v>0</v>
      </c>
      <c r="N391" s="346">
        <f t="shared" ref="N391" si="314">SUM(N374:N390)</f>
        <v>0</v>
      </c>
      <c r="O391" s="355">
        <f t="shared" ref="O391" si="315">SUM(O374:O390)</f>
        <v>0</v>
      </c>
      <c r="P391" s="21">
        <f t="shared" si="313"/>
        <v>0</v>
      </c>
      <c r="Q391" s="43">
        <f t="shared" si="313"/>
        <v>0</v>
      </c>
      <c r="R391" s="43">
        <f t="shared" si="313"/>
        <v>0</v>
      </c>
      <c r="S391" s="43">
        <f t="shared" si="313"/>
        <v>0</v>
      </c>
      <c r="T391" s="43">
        <f t="shared" si="313"/>
        <v>0</v>
      </c>
      <c r="U391" s="21">
        <f t="shared" si="313"/>
        <v>0</v>
      </c>
      <c r="V391" s="43">
        <f t="shared" si="313"/>
        <v>0</v>
      </c>
      <c r="X391" s="1"/>
      <c r="Y391" s="1"/>
      <c r="Z391" s="1"/>
      <c r="AA391" s="1"/>
      <c r="AB391" s="1"/>
      <c r="AC391" s="1"/>
      <c r="AD391" s="1"/>
      <c r="AE391" s="1"/>
      <c r="AF391" s="1"/>
      <c r="AG391" s="1"/>
      <c r="AH391" s="1"/>
      <c r="AI391" s="1"/>
    </row>
    <row r="392" spans="1:35" s="3" customFormat="1">
      <c r="A392" s="18"/>
      <c r="B392" s="53"/>
      <c r="C392" s="53"/>
      <c r="D392" s="7"/>
      <c r="E392" s="4"/>
      <c r="F392" s="173"/>
      <c r="G392" s="9"/>
      <c r="H392" s="8"/>
      <c r="I392" s="4"/>
      <c r="J392" s="4"/>
      <c r="K392" s="14"/>
      <c r="L392" s="19"/>
      <c r="M392" s="32"/>
      <c r="N392" s="345"/>
      <c r="O392" s="359"/>
      <c r="P392" s="19"/>
      <c r="Q392" s="42"/>
      <c r="R392" s="42"/>
      <c r="S392" s="42"/>
      <c r="T392" s="42"/>
      <c r="U392" s="19"/>
      <c r="V392" s="42"/>
      <c r="X392" s="1"/>
      <c r="Y392" s="1"/>
      <c r="Z392" s="1"/>
      <c r="AA392" s="1"/>
      <c r="AB392" s="1"/>
      <c r="AC392" s="1"/>
      <c r="AD392" s="1"/>
      <c r="AE392" s="1"/>
      <c r="AF392" s="1"/>
      <c r="AG392" s="1"/>
      <c r="AH392" s="1"/>
      <c r="AI392" s="1"/>
    </row>
    <row r="393" spans="1:35" s="3" customFormat="1">
      <c r="A393" s="181">
        <v>3500</v>
      </c>
      <c r="B393" s="38" t="s">
        <v>232</v>
      </c>
      <c r="C393" s="38"/>
      <c r="D393" s="7"/>
      <c r="E393" s="9"/>
      <c r="F393" s="173"/>
      <c r="G393" s="9"/>
      <c r="H393" s="8"/>
      <c r="I393" s="4"/>
      <c r="J393" s="9"/>
      <c r="K393" s="14"/>
      <c r="L393" s="19"/>
      <c r="M393" s="32"/>
      <c r="N393" s="345"/>
      <c r="O393" s="359"/>
      <c r="P393" s="19"/>
      <c r="Q393" s="42"/>
      <c r="R393" s="42"/>
      <c r="S393" s="42"/>
      <c r="T393" s="42"/>
      <c r="U393" s="19"/>
      <c r="V393" s="42"/>
      <c r="X393" s="1"/>
      <c r="Y393" s="1"/>
      <c r="Z393" s="1"/>
      <c r="AA393" s="1"/>
      <c r="AB393" s="1"/>
      <c r="AC393" s="1"/>
      <c r="AD393" s="1"/>
      <c r="AE393" s="1"/>
      <c r="AF393" s="1"/>
      <c r="AG393" s="1"/>
      <c r="AH393" s="1"/>
      <c r="AI393" s="1"/>
    </row>
    <row r="394" spans="1:35" s="3" customFormat="1">
      <c r="A394" s="48">
        <v>3501</v>
      </c>
      <c r="B394" s="53" t="s">
        <v>137</v>
      </c>
      <c r="C394" s="53"/>
      <c r="D394" s="7"/>
      <c r="E394" s="4">
        <f>ROUND(shoot*0.15,0)</f>
        <v>0</v>
      </c>
      <c r="F394" s="173">
        <f>shoot</f>
        <v>0</v>
      </c>
      <c r="G394" s="9"/>
      <c r="H394" s="8">
        <f t="shared" ref="H394:H409" si="316">SUM(E394:G394)</f>
        <v>0</v>
      </c>
      <c r="I394" s="4">
        <v>1</v>
      </c>
      <c r="J394" s="9" t="s">
        <v>260</v>
      </c>
      <c r="K394" s="14"/>
      <c r="L394" s="19">
        <f t="shared" ref="L394:L409" si="317">H394*I394*K394</f>
        <v>0</v>
      </c>
      <c r="M394" s="32"/>
      <c r="N394" s="345"/>
      <c r="O394" s="359">
        <f t="shared" ref="O394:O409" si="318">L:L+N:N</f>
        <v>0</v>
      </c>
      <c r="P394" s="19">
        <f t="shared" ref="P394:P409" si="319">MAX(L394-SUM(Q394:T394),0)</f>
        <v>0</v>
      </c>
      <c r="Q394" s="42"/>
      <c r="R394" s="42"/>
      <c r="S394" s="42"/>
      <c r="T394" s="42"/>
      <c r="U394" s="19">
        <f t="shared" ref="U394:U409" si="320">L394-SUM(P394:T394)</f>
        <v>0</v>
      </c>
      <c r="V394" s="42">
        <f t="shared" ref="V394:V409" si="321">P394</f>
        <v>0</v>
      </c>
      <c r="X394" s="1"/>
      <c r="Y394" s="1"/>
      <c r="Z394" s="1"/>
      <c r="AA394" s="1"/>
      <c r="AB394" s="1"/>
      <c r="AC394" s="1"/>
      <c r="AD394" s="1"/>
      <c r="AE394" s="1"/>
      <c r="AF394" s="1"/>
      <c r="AG394" s="1"/>
      <c r="AH394" s="1"/>
      <c r="AI394" s="1"/>
    </row>
    <row r="395" spans="1:35" s="3" customFormat="1">
      <c r="A395" s="180">
        <v>3503</v>
      </c>
      <c r="B395" s="53" t="s">
        <v>138</v>
      </c>
      <c r="C395" s="53"/>
      <c r="D395" s="7"/>
      <c r="E395" s="9"/>
      <c r="F395" s="173">
        <f>crane</f>
        <v>0</v>
      </c>
      <c r="G395" s="9"/>
      <c r="H395" s="8">
        <f t="shared" si="316"/>
        <v>0</v>
      </c>
      <c r="I395" s="4">
        <v>1</v>
      </c>
      <c r="J395" s="9" t="s">
        <v>260</v>
      </c>
      <c r="K395" s="14"/>
      <c r="L395" s="19">
        <f t="shared" si="317"/>
        <v>0</v>
      </c>
      <c r="M395" s="32"/>
      <c r="N395" s="345"/>
      <c r="O395" s="359">
        <f t="shared" si="318"/>
        <v>0</v>
      </c>
      <c r="P395" s="19">
        <f t="shared" si="319"/>
        <v>0</v>
      </c>
      <c r="Q395" s="42"/>
      <c r="R395" s="42"/>
      <c r="S395" s="42"/>
      <c r="T395" s="42"/>
      <c r="U395" s="19">
        <f t="shared" si="320"/>
        <v>0</v>
      </c>
      <c r="V395" s="42">
        <f t="shared" si="321"/>
        <v>0</v>
      </c>
      <c r="X395" s="1"/>
      <c r="Y395" s="1"/>
      <c r="Z395" s="1"/>
      <c r="AA395" s="1"/>
      <c r="AB395" s="1"/>
      <c r="AC395" s="1"/>
      <c r="AD395" s="1"/>
      <c r="AE395" s="1"/>
      <c r="AF395" s="1"/>
      <c r="AG395" s="1"/>
      <c r="AH395" s="1"/>
      <c r="AI395" s="1"/>
    </row>
    <row r="396" spans="1:35" s="3" customFormat="1">
      <c r="A396" s="180">
        <v>3504</v>
      </c>
      <c r="B396" s="53" t="s">
        <v>139</v>
      </c>
      <c r="C396" s="53"/>
      <c r="D396" s="7"/>
      <c r="E396" s="9"/>
      <c r="F396" s="173">
        <f>shoot</f>
        <v>0</v>
      </c>
      <c r="G396" s="9"/>
      <c r="H396" s="8">
        <f t="shared" si="316"/>
        <v>0</v>
      </c>
      <c r="I396" s="4">
        <v>1</v>
      </c>
      <c r="J396" s="9" t="s">
        <v>260</v>
      </c>
      <c r="K396" s="14"/>
      <c r="L396" s="19">
        <f t="shared" si="317"/>
        <v>0</v>
      </c>
      <c r="M396" s="32"/>
      <c r="N396" s="345"/>
      <c r="O396" s="359">
        <f t="shared" si="318"/>
        <v>0</v>
      </c>
      <c r="P396" s="19">
        <f t="shared" si="319"/>
        <v>0</v>
      </c>
      <c r="Q396" s="42"/>
      <c r="R396" s="42"/>
      <c r="S396" s="42"/>
      <c r="T396" s="42"/>
      <c r="U396" s="19">
        <f t="shared" si="320"/>
        <v>0</v>
      </c>
      <c r="V396" s="42">
        <f t="shared" si="321"/>
        <v>0</v>
      </c>
      <c r="X396" s="1"/>
      <c r="Y396" s="1"/>
      <c r="Z396" s="1"/>
      <c r="AA396" s="1"/>
      <c r="AB396" s="1"/>
      <c r="AC396" s="1"/>
      <c r="AD396" s="1"/>
      <c r="AE396" s="1"/>
      <c r="AF396" s="1"/>
      <c r="AG396" s="1"/>
      <c r="AH396" s="1"/>
      <c r="AI396" s="1"/>
    </row>
    <row r="397" spans="1:35" s="3" customFormat="1">
      <c r="A397" s="180">
        <v>3505</v>
      </c>
      <c r="B397" s="53" t="s">
        <v>417</v>
      </c>
      <c r="C397" s="53"/>
      <c r="D397" s="7"/>
      <c r="E397" s="9"/>
      <c r="F397" s="173">
        <v>1</v>
      </c>
      <c r="G397" s="9"/>
      <c r="H397" s="8">
        <f t="shared" si="316"/>
        <v>1</v>
      </c>
      <c r="I397" s="4">
        <v>1</v>
      </c>
      <c r="J397" s="9" t="s">
        <v>260</v>
      </c>
      <c r="K397" s="14"/>
      <c r="L397" s="19">
        <f t="shared" si="317"/>
        <v>0</v>
      </c>
      <c r="M397" s="32"/>
      <c r="N397" s="345"/>
      <c r="O397" s="359">
        <f t="shared" si="318"/>
        <v>0</v>
      </c>
      <c r="P397" s="19">
        <f t="shared" si="319"/>
        <v>0</v>
      </c>
      <c r="Q397" s="42"/>
      <c r="R397" s="42"/>
      <c r="S397" s="42"/>
      <c r="T397" s="42"/>
      <c r="U397" s="19">
        <f t="shared" si="320"/>
        <v>0</v>
      </c>
      <c r="V397" s="42">
        <f t="shared" si="321"/>
        <v>0</v>
      </c>
      <c r="X397" s="1"/>
      <c r="Y397" s="1"/>
      <c r="Z397" s="1"/>
      <c r="AA397" s="1"/>
      <c r="AB397" s="1"/>
      <c r="AC397" s="1"/>
      <c r="AD397" s="1"/>
      <c r="AE397" s="1"/>
      <c r="AF397" s="1"/>
      <c r="AG397" s="1"/>
      <c r="AH397" s="1"/>
      <c r="AI397" s="1"/>
    </row>
    <row r="398" spans="1:35" s="3" customFormat="1">
      <c r="A398" s="180">
        <v>3509</v>
      </c>
      <c r="B398" s="53" t="s">
        <v>846</v>
      </c>
      <c r="C398" s="53"/>
      <c r="D398" s="7"/>
      <c r="E398" s="9"/>
      <c r="F398" s="173">
        <v>1</v>
      </c>
      <c r="G398" s="9"/>
      <c r="H398" s="8">
        <f t="shared" si="316"/>
        <v>1</v>
      </c>
      <c r="I398" s="4">
        <v>1</v>
      </c>
      <c r="J398" s="9" t="s">
        <v>260</v>
      </c>
      <c r="K398" s="14"/>
      <c r="L398" s="19">
        <f t="shared" si="317"/>
        <v>0</v>
      </c>
      <c r="M398" s="32"/>
      <c r="N398" s="345"/>
      <c r="O398" s="359">
        <f t="shared" si="318"/>
        <v>0</v>
      </c>
      <c r="P398" s="19">
        <f t="shared" si="319"/>
        <v>0</v>
      </c>
      <c r="Q398" s="42"/>
      <c r="R398" s="42"/>
      <c r="S398" s="42"/>
      <c r="T398" s="42"/>
      <c r="U398" s="19">
        <f t="shared" si="320"/>
        <v>0</v>
      </c>
      <c r="V398" s="42">
        <f t="shared" si="321"/>
        <v>0</v>
      </c>
      <c r="X398" s="1"/>
      <c r="Y398" s="1"/>
      <c r="Z398" s="1"/>
      <c r="AA398" s="1"/>
      <c r="AB398" s="1"/>
      <c r="AC398" s="1"/>
      <c r="AD398" s="1"/>
      <c r="AE398" s="1"/>
      <c r="AF398" s="1"/>
      <c r="AG398" s="1"/>
      <c r="AH398" s="1"/>
      <c r="AI398" s="1"/>
    </row>
    <row r="399" spans="1:35" s="3" customFormat="1">
      <c r="A399" s="180">
        <v>3513</v>
      </c>
      <c r="B399" s="53" t="s">
        <v>42</v>
      </c>
      <c r="C399" s="53"/>
      <c r="D399" s="7"/>
      <c r="E399" s="9"/>
      <c r="F399" s="173">
        <v>1</v>
      </c>
      <c r="G399" s="9"/>
      <c r="H399" s="8">
        <f t="shared" si="316"/>
        <v>1</v>
      </c>
      <c r="I399" s="4">
        <v>1</v>
      </c>
      <c r="J399" s="9" t="s">
        <v>261</v>
      </c>
      <c r="K399" s="14"/>
      <c r="L399" s="19">
        <f t="shared" si="317"/>
        <v>0</v>
      </c>
      <c r="M399" s="32"/>
      <c r="N399" s="345"/>
      <c r="O399" s="359">
        <f t="shared" si="318"/>
        <v>0</v>
      </c>
      <c r="P399" s="19">
        <f t="shared" si="319"/>
        <v>0</v>
      </c>
      <c r="Q399" s="42"/>
      <c r="R399" s="42"/>
      <c r="S399" s="42"/>
      <c r="T399" s="42"/>
      <c r="U399" s="19">
        <f t="shared" si="320"/>
        <v>0</v>
      </c>
      <c r="V399" s="42">
        <f t="shared" si="321"/>
        <v>0</v>
      </c>
      <c r="X399" s="1"/>
      <c r="Y399" s="1"/>
      <c r="Z399" s="1"/>
      <c r="AA399" s="1"/>
      <c r="AB399" s="1"/>
      <c r="AC399" s="1"/>
      <c r="AD399" s="1"/>
      <c r="AE399" s="1"/>
      <c r="AF399" s="1"/>
      <c r="AG399" s="1"/>
      <c r="AH399" s="1"/>
      <c r="AI399" s="1"/>
    </row>
    <row r="400" spans="1:35" s="3" customFormat="1">
      <c r="A400" s="48">
        <v>3540</v>
      </c>
      <c r="B400" s="53" t="s">
        <v>142</v>
      </c>
      <c r="C400" s="53"/>
      <c r="D400" s="7"/>
      <c r="E400" s="9"/>
      <c r="F400" s="173">
        <f>shoot</f>
        <v>0</v>
      </c>
      <c r="G400" s="9"/>
      <c r="H400" s="8">
        <f t="shared" si="316"/>
        <v>0</v>
      </c>
      <c r="I400" s="4">
        <v>1</v>
      </c>
      <c r="J400" s="9" t="s">
        <v>260</v>
      </c>
      <c r="K400" s="14"/>
      <c r="L400" s="19">
        <f t="shared" si="317"/>
        <v>0</v>
      </c>
      <c r="M400" s="32"/>
      <c r="N400" s="345"/>
      <c r="O400" s="359">
        <f t="shared" si="318"/>
        <v>0</v>
      </c>
      <c r="P400" s="19">
        <f t="shared" si="319"/>
        <v>0</v>
      </c>
      <c r="Q400" s="42"/>
      <c r="R400" s="42"/>
      <c r="S400" s="42"/>
      <c r="T400" s="42"/>
      <c r="U400" s="19">
        <f t="shared" si="320"/>
        <v>0</v>
      </c>
      <c r="V400" s="42">
        <f t="shared" si="321"/>
        <v>0</v>
      </c>
      <c r="X400" s="1"/>
      <c r="Y400" s="1"/>
      <c r="Z400" s="1"/>
      <c r="AA400" s="1"/>
      <c r="AB400" s="1"/>
      <c r="AC400" s="1"/>
      <c r="AD400" s="1"/>
      <c r="AE400" s="1"/>
      <c r="AF400" s="1"/>
      <c r="AG400" s="1"/>
      <c r="AH400" s="1"/>
      <c r="AI400" s="1"/>
    </row>
    <row r="401" spans="1:35" s="3" customFormat="1">
      <c r="A401" s="48">
        <v>3541</v>
      </c>
      <c r="B401" s="53" t="s">
        <v>43</v>
      </c>
      <c r="C401" s="53"/>
      <c r="D401" s="7"/>
      <c r="E401" s="9"/>
      <c r="F401" s="173">
        <v>1</v>
      </c>
      <c r="G401" s="9"/>
      <c r="H401" s="8">
        <f t="shared" si="316"/>
        <v>1</v>
      </c>
      <c r="I401" s="4">
        <v>1</v>
      </c>
      <c r="J401" s="9" t="s">
        <v>216</v>
      </c>
      <c r="K401" s="14"/>
      <c r="L401" s="19">
        <f t="shared" si="317"/>
        <v>0</v>
      </c>
      <c r="M401" s="32"/>
      <c r="N401" s="345"/>
      <c r="O401" s="359">
        <f t="shared" si="318"/>
        <v>0</v>
      </c>
      <c r="P401" s="19">
        <f t="shared" si="319"/>
        <v>0</v>
      </c>
      <c r="Q401" s="42"/>
      <c r="R401" s="42"/>
      <c r="S401" s="42"/>
      <c r="T401" s="42"/>
      <c r="U401" s="19">
        <f t="shared" si="320"/>
        <v>0</v>
      </c>
      <c r="V401" s="42">
        <f t="shared" si="321"/>
        <v>0</v>
      </c>
      <c r="X401" s="1"/>
      <c r="Y401" s="1"/>
      <c r="Z401" s="1"/>
      <c r="AA401" s="1"/>
      <c r="AB401" s="1"/>
      <c r="AC401" s="1"/>
      <c r="AD401" s="1"/>
      <c r="AE401" s="1"/>
      <c r="AF401" s="1"/>
      <c r="AG401" s="1"/>
      <c r="AH401" s="1"/>
      <c r="AI401" s="1"/>
    </row>
    <row r="402" spans="1:35" s="3" customFormat="1">
      <c r="A402" s="48">
        <v>3542</v>
      </c>
      <c r="B402" s="53" t="s">
        <v>143</v>
      </c>
      <c r="C402" s="53"/>
      <c r="D402" s="7"/>
      <c r="E402" s="9"/>
      <c r="F402" s="173">
        <v>1</v>
      </c>
      <c r="G402" s="9"/>
      <c r="H402" s="8">
        <f t="shared" si="316"/>
        <v>1</v>
      </c>
      <c r="I402" s="4">
        <v>1</v>
      </c>
      <c r="J402" s="9" t="s">
        <v>216</v>
      </c>
      <c r="K402" s="14"/>
      <c r="L402" s="19">
        <f t="shared" si="317"/>
        <v>0</v>
      </c>
      <c r="M402" s="32"/>
      <c r="N402" s="345"/>
      <c r="O402" s="359">
        <f t="shared" si="318"/>
        <v>0</v>
      </c>
      <c r="P402" s="19">
        <f t="shared" si="319"/>
        <v>0</v>
      </c>
      <c r="Q402" s="42"/>
      <c r="R402" s="42"/>
      <c r="S402" s="42"/>
      <c r="T402" s="42"/>
      <c r="U402" s="19">
        <f t="shared" si="320"/>
        <v>0</v>
      </c>
      <c r="V402" s="42">
        <f t="shared" si="321"/>
        <v>0</v>
      </c>
      <c r="X402" s="1"/>
      <c r="Y402" s="1"/>
      <c r="Z402" s="1"/>
      <c r="AA402" s="1"/>
      <c r="AB402" s="1"/>
      <c r="AC402" s="1"/>
      <c r="AD402" s="1"/>
      <c r="AE402" s="1"/>
      <c r="AF402" s="1"/>
      <c r="AG402" s="1"/>
      <c r="AH402" s="1"/>
      <c r="AI402" s="1"/>
    </row>
    <row r="403" spans="1:35" s="3" customFormat="1">
      <c r="A403" s="180">
        <v>3543</v>
      </c>
      <c r="B403" s="53" t="s">
        <v>696</v>
      </c>
      <c r="C403" s="53"/>
      <c r="D403" s="7"/>
      <c r="E403" s="9"/>
      <c r="F403" s="173">
        <v>1</v>
      </c>
      <c r="G403" s="9"/>
      <c r="H403" s="8">
        <f t="shared" si="316"/>
        <v>1</v>
      </c>
      <c r="I403" s="4">
        <v>1</v>
      </c>
      <c r="J403" s="9" t="s">
        <v>216</v>
      </c>
      <c r="K403" s="14"/>
      <c r="L403" s="19">
        <f t="shared" si="317"/>
        <v>0</v>
      </c>
      <c r="M403" s="32"/>
      <c r="N403" s="345"/>
      <c r="O403" s="359">
        <f t="shared" si="318"/>
        <v>0</v>
      </c>
      <c r="P403" s="19">
        <f t="shared" si="319"/>
        <v>0</v>
      </c>
      <c r="Q403" s="42"/>
      <c r="R403" s="42"/>
      <c r="S403" s="42"/>
      <c r="T403" s="42"/>
      <c r="U403" s="19">
        <f t="shared" si="320"/>
        <v>0</v>
      </c>
      <c r="V403" s="42">
        <f t="shared" si="321"/>
        <v>0</v>
      </c>
      <c r="X403" s="1"/>
      <c r="Y403" s="1"/>
      <c r="Z403" s="1"/>
      <c r="AA403" s="1"/>
      <c r="AB403" s="1"/>
      <c r="AC403" s="1"/>
      <c r="AD403" s="1"/>
      <c r="AE403" s="1"/>
      <c r="AF403" s="1"/>
      <c r="AG403" s="1"/>
      <c r="AH403" s="1"/>
      <c r="AI403" s="1"/>
    </row>
    <row r="404" spans="1:35" s="3" customFormat="1">
      <c r="A404" s="48">
        <v>3544</v>
      </c>
      <c r="B404" s="53" t="s">
        <v>419</v>
      </c>
      <c r="C404" s="53"/>
      <c r="D404" s="7"/>
      <c r="E404" s="9"/>
      <c r="F404" s="173">
        <v>1</v>
      </c>
      <c r="G404" s="9"/>
      <c r="H404" s="8">
        <f t="shared" si="316"/>
        <v>1</v>
      </c>
      <c r="I404" s="4">
        <v>1</v>
      </c>
      <c r="J404" s="9" t="s">
        <v>260</v>
      </c>
      <c r="K404" s="14"/>
      <c r="L404" s="19">
        <f t="shared" si="317"/>
        <v>0</v>
      </c>
      <c r="M404" s="32"/>
      <c r="N404" s="345"/>
      <c r="O404" s="359">
        <f t="shared" si="318"/>
        <v>0</v>
      </c>
      <c r="P404" s="19">
        <f t="shared" si="319"/>
        <v>0</v>
      </c>
      <c r="Q404" s="42"/>
      <c r="R404" s="42"/>
      <c r="S404" s="42"/>
      <c r="T404" s="42"/>
      <c r="U404" s="19">
        <f t="shared" si="320"/>
        <v>0</v>
      </c>
      <c r="V404" s="42">
        <f t="shared" si="321"/>
        <v>0</v>
      </c>
      <c r="X404" s="1"/>
      <c r="Y404" s="1"/>
      <c r="Z404" s="1"/>
      <c r="AA404" s="1"/>
      <c r="AB404" s="1"/>
      <c r="AC404" s="1"/>
      <c r="AD404" s="1"/>
      <c r="AE404" s="1"/>
      <c r="AF404" s="1"/>
      <c r="AG404" s="1"/>
      <c r="AH404" s="1"/>
      <c r="AI404" s="1"/>
    </row>
    <row r="405" spans="1:35" s="3" customFormat="1">
      <c r="A405" s="180">
        <v>3545</v>
      </c>
      <c r="B405" s="53" t="s">
        <v>421</v>
      </c>
      <c r="C405" s="53"/>
      <c r="D405" s="7"/>
      <c r="E405" s="9"/>
      <c r="F405" s="173">
        <v>1</v>
      </c>
      <c r="G405" s="9"/>
      <c r="H405" s="8">
        <f t="shared" si="316"/>
        <v>1</v>
      </c>
      <c r="I405" s="4">
        <v>1</v>
      </c>
      <c r="J405" s="9" t="s">
        <v>260</v>
      </c>
      <c r="K405" s="14"/>
      <c r="L405" s="19">
        <f t="shared" si="317"/>
        <v>0</v>
      </c>
      <c r="M405" s="32"/>
      <c r="N405" s="345"/>
      <c r="O405" s="359">
        <f t="shared" si="318"/>
        <v>0</v>
      </c>
      <c r="P405" s="19">
        <f t="shared" si="319"/>
        <v>0</v>
      </c>
      <c r="Q405" s="42"/>
      <c r="R405" s="42"/>
      <c r="S405" s="42"/>
      <c r="T405" s="42"/>
      <c r="U405" s="19">
        <f t="shared" si="320"/>
        <v>0</v>
      </c>
      <c r="V405" s="42">
        <f t="shared" si="321"/>
        <v>0</v>
      </c>
      <c r="X405" s="1"/>
      <c r="Y405" s="1"/>
      <c r="Z405" s="1"/>
      <c r="AA405" s="1"/>
      <c r="AB405" s="1"/>
      <c r="AC405" s="1"/>
      <c r="AD405" s="1"/>
      <c r="AE405" s="1"/>
      <c r="AF405" s="1"/>
      <c r="AG405" s="1"/>
      <c r="AH405" s="1"/>
      <c r="AI405" s="1"/>
    </row>
    <row r="406" spans="1:35" s="3" customFormat="1">
      <c r="A406" s="48">
        <v>3547</v>
      </c>
      <c r="B406" s="53" t="s">
        <v>697</v>
      </c>
      <c r="C406" s="53"/>
      <c r="D406" s="7"/>
      <c r="E406" s="9"/>
      <c r="F406" s="173">
        <v>1</v>
      </c>
      <c r="G406" s="9"/>
      <c r="H406" s="8">
        <f t="shared" si="316"/>
        <v>1</v>
      </c>
      <c r="I406" s="4">
        <v>1</v>
      </c>
      <c r="J406" s="9" t="s">
        <v>260</v>
      </c>
      <c r="K406" s="14"/>
      <c r="L406" s="19">
        <f t="shared" si="317"/>
        <v>0</v>
      </c>
      <c r="M406" s="32"/>
      <c r="N406" s="345"/>
      <c r="O406" s="359">
        <f t="shared" si="318"/>
        <v>0</v>
      </c>
      <c r="P406" s="19">
        <f t="shared" si="319"/>
        <v>0</v>
      </c>
      <c r="Q406" s="42"/>
      <c r="R406" s="42"/>
      <c r="S406" s="42"/>
      <c r="T406" s="42"/>
      <c r="U406" s="19">
        <f t="shared" si="320"/>
        <v>0</v>
      </c>
      <c r="V406" s="42">
        <f t="shared" si="321"/>
        <v>0</v>
      </c>
      <c r="X406" s="1"/>
      <c r="Y406" s="1"/>
      <c r="Z406" s="1"/>
      <c r="AA406" s="1"/>
      <c r="AB406" s="1"/>
      <c r="AC406" s="1"/>
      <c r="AD406" s="1"/>
      <c r="AE406" s="1"/>
      <c r="AF406" s="1"/>
      <c r="AG406" s="1"/>
      <c r="AH406" s="1"/>
      <c r="AI406" s="1"/>
    </row>
    <row r="407" spans="1:35" s="3" customFormat="1">
      <c r="A407" s="48">
        <v>3548</v>
      </c>
      <c r="B407" s="53" t="s">
        <v>698</v>
      </c>
      <c r="C407" s="53"/>
      <c r="D407" s="7"/>
      <c r="E407" s="9"/>
      <c r="F407" s="173">
        <v>1</v>
      </c>
      <c r="G407" s="9"/>
      <c r="H407" s="8">
        <f t="shared" si="316"/>
        <v>1</v>
      </c>
      <c r="I407" s="4">
        <v>1</v>
      </c>
      <c r="J407" s="9" t="s">
        <v>260</v>
      </c>
      <c r="K407" s="14"/>
      <c r="L407" s="19">
        <f t="shared" si="317"/>
        <v>0</v>
      </c>
      <c r="M407" s="32"/>
      <c r="N407" s="345"/>
      <c r="O407" s="359">
        <f t="shared" si="318"/>
        <v>0</v>
      </c>
      <c r="P407" s="19">
        <f t="shared" si="319"/>
        <v>0</v>
      </c>
      <c r="Q407" s="42"/>
      <c r="R407" s="42"/>
      <c r="S407" s="42"/>
      <c r="T407" s="42"/>
      <c r="U407" s="19">
        <f t="shared" si="320"/>
        <v>0</v>
      </c>
      <c r="V407" s="42">
        <f t="shared" si="321"/>
        <v>0</v>
      </c>
      <c r="X407" s="1"/>
      <c r="Y407" s="1"/>
      <c r="Z407" s="1"/>
      <c r="AA407" s="1"/>
      <c r="AB407" s="1"/>
      <c r="AC407" s="1"/>
      <c r="AD407" s="1"/>
      <c r="AE407" s="1"/>
      <c r="AF407" s="1"/>
      <c r="AG407" s="1"/>
      <c r="AH407" s="1"/>
      <c r="AI407" s="1"/>
    </row>
    <row r="408" spans="1:35" s="3" customFormat="1">
      <c r="A408" s="48">
        <v>3550</v>
      </c>
      <c r="B408" s="53" t="s">
        <v>144</v>
      </c>
      <c r="C408" s="53"/>
      <c r="D408" s="7"/>
      <c r="E408" s="9"/>
      <c r="F408" s="173">
        <v>1</v>
      </c>
      <c r="G408" s="9"/>
      <c r="H408" s="8">
        <f t="shared" si="316"/>
        <v>1</v>
      </c>
      <c r="I408" s="4">
        <v>1</v>
      </c>
      <c r="J408" s="9" t="s">
        <v>216</v>
      </c>
      <c r="K408" s="14"/>
      <c r="L408" s="19">
        <f t="shared" si="317"/>
        <v>0</v>
      </c>
      <c r="M408" s="32"/>
      <c r="N408" s="345"/>
      <c r="O408" s="359">
        <f t="shared" si="318"/>
        <v>0</v>
      </c>
      <c r="P408" s="19">
        <f t="shared" si="319"/>
        <v>0</v>
      </c>
      <c r="Q408" s="42"/>
      <c r="R408" s="42"/>
      <c r="S408" s="42"/>
      <c r="T408" s="42"/>
      <c r="U408" s="19">
        <f t="shared" si="320"/>
        <v>0</v>
      </c>
      <c r="V408" s="42">
        <f t="shared" si="321"/>
        <v>0</v>
      </c>
      <c r="X408" s="1"/>
      <c r="Y408" s="1"/>
      <c r="Z408" s="1"/>
      <c r="AA408" s="1"/>
      <c r="AB408" s="1"/>
      <c r="AC408" s="1"/>
      <c r="AD408" s="1"/>
      <c r="AE408" s="1"/>
      <c r="AF408" s="1"/>
      <c r="AG408" s="1"/>
      <c r="AH408" s="1"/>
      <c r="AI408" s="1"/>
    </row>
    <row r="409" spans="1:35" s="3" customFormat="1" ht="11.1" customHeight="1">
      <c r="A409" s="48">
        <v>3583</v>
      </c>
      <c r="B409" s="53" t="s">
        <v>145</v>
      </c>
      <c r="C409" s="53"/>
      <c r="D409" s="7"/>
      <c r="E409" s="9"/>
      <c r="F409" s="173">
        <v>1</v>
      </c>
      <c r="G409" s="9"/>
      <c r="H409" s="8">
        <f t="shared" si="316"/>
        <v>1</v>
      </c>
      <c r="I409" s="4">
        <v>1</v>
      </c>
      <c r="J409" s="9" t="s">
        <v>260</v>
      </c>
      <c r="K409" s="14"/>
      <c r="L409" s="19">
        <f t="shared" si="317"/>
        <v>0</v>
      </c>
      <c r="M409" s="32"/>
      <c r="N409" s="345"/>
      <c r="O409" s="359">
        <f t="shared" si="318"/>
        <v>0</v>
      </c>
      <c r="P409" s="19">
        <f t="shared" si="319"/>
        <v>0</v>
      </c>
      <c r="Q409" s="42"/>
      <c r="R409" s="42"/>
      <c r="S409" s="42"/>
      <c r="T409" s="42"/>
      <c r="U409" s="19">
        <f t="shared" si="320"/>
        <v>0</v>
      </c>
      <c r="V409" s="42">
        <f t="shared" si="321"/>
        <v>0</v>
      </c>
      <c r="X409" s="1"/>
      <c r="Y409" s="1"/>
      <c r="Z409" s="1"/>
      <c r="AA409" s="1"/>
      <c r="AB409" s="1"/>
      <c r="AC409" s="1"/>
      <c r="AD409" s="1"/>
      <c r="AE409" s="1"/>
      <c r="AF409" s="1"/>
      <c r="AG409" s="1"/>
      <c r="AH409" s="1"/>
      <c r="AI409" s="1"/>
    </row>
    <row r="410" spans="1:35" s="3" customFormat="1">
      <c r="A410" s="48"/>
      <c r="B410" s="55" t="s">
        <v>253</v>
      </c>
      <c r="C410" s="55"/>
      <c r="D410" s="7"/>
      <c r="E410" s="9"/>
      <c r="F410" s="173"/>
      <c r="G410" s="9"/>
      <c r="H410" s="8"/>
      <c r="I410" s="4"/>
      <c r="J410" s="9"/>
      <c r="K410" s="14"/>
      <c r="L410" s="21">
        <f t="shared" ref="L410:V410" si="322">SUM(L394:L409)</f>
        <v>0</v>
      </c>
      <c r="M410" s="28">
        <f t="shared" si="322"/>
        <v>0</v>
      </c>
      <c r="N410" s="346">
        <f t="shared" ref="N410" si="323">SUM(N394:N409)</f>
        <v>0</v>
      </c>
      <c r="O410" s="355">
        <f t="shared" ref="O410" si="324">SUM(O394:O409)</f>
        <v>0</v>
      </c>
      <c r="P410" s="21">
        <f t="shared" si="322"/>
        <v>0</v>
      </c>
      <c r="Q410" s="43">
        <f t="shared" si="322"/>
        <v>0</v>
      </c>
      <c r="R410" s="43">
        <f t="shared" si="322"/>
        <v>0</v>
      </c>
      <c r="S410" s="43">
        <f t="shared" si="322"/>
        <v>0</v>
      </c>
      <c r="T410" s="43">
        <f t="shared" si="322"/>
        <v>0</v>
      </c>
      <c r="U410" s="21">
        <f t="shared" si="322"/>
        <v>0</v>
      </c>
      <c r="V410" s="43">
        <f t="shared" si="322"/>
        <v>0</v>
      </c>
      <c r="X410" s="1"/>
      <c r="Y410" s="1"/>
      <c r="Z410" s="1"/>
      <c r="AA410" s="1"/>
      <c r="AB410" s="1"/>
      <c r="AC410" s="1"/>
      <c r="AD410" s="1"/>
      <c r="AE410" s="1"/>
      <c r="AF410" s="1"/>
      <c r="AG410" s="1"/>
      <c r="AH410" s="1"/>
      <c r="AI410" s="1"/>
    </row>
    <row r="411" spans="1:35" s="3" customFormat="1">
      <c r="A411" s="18"/>
      <c r="B411" s="53"/>
      <c r="C411" s="53"/>
      <c r="D411" s="7"/>
      <c r="E411" s="4"/>
      <c r="F411" s="173"/>
      <c r="G411" s="9"/>
      <c r="H411" s="8"/>
      <c r="I411" s="4"/>
      <c r="J411" s="4"/>
      <c r="K411" s="14"/>
      <c r="L411" s="19"/>
      <c r="M411" s="32"/>
      <c r="N411" s="345"/>
      <c r="O411" s="359"/>
      <c r="P411" s="19"/>
      <c r="Q411" s="42"/>
      <c r="R411" s="42"/>
      <c r="S411" s="42"/>
      <c r="T411" s="42"/>
      <c r="U411" s="19"/>
      <c r="V411" s="42"/>
      <c r="X411" s="1"/>
      <c r="Y411" s="1"/>
      <c r="Z411" s="1"/>
      <c r="AA411" s="1"/>
      <c r="AB411" s="1"/>
      <c r="AC411" s="1"/>
      <c r="AD411" s="1"/>
      <c r="AE411" s="1"/>
      <c r="AF411" s="1"/>
      <c r="AG411" s="1"/>
      <c r="AH411" s="1"/>
      <c r="AI411" s="1"/>
    </row>
    <row r="412" spans="1:35" s="3" customFormat="1">
      <c r="A412" s="181">
        <v>3600</v>
      </c>
      <c r="B412" s="38" t="s">
        <v>233</v>
      </c>
      <c r="C412" s="38"/>
      <c r="D412" s="7"/>
      <c r="E412" s="9"/>
      <c r="F412" s="173"/>
      <c r="G412" s="9"/>
      <c r="H412" s="8"/>
      <c r="I412" s="4"/>
      <c r="J412" s="9"/>
      <c r="K412" s="14"/>
      <c r="L412" s="19"/>
      <c r="M412" s="32"/>
      <c r="N412" s="345"/>
      <c r="O412" s="359"/>
      <c r="P412" s="19"/>
      <c r="Q412" s="42"/>
      <c r="R412" s="42"/>
      <c r="S412" s="42"/>
      <c r="T412" s="42"/>
      <c r="U412" s="19"/>
      <c r="V412" s="42"/>
      <c r="X412" s="1"/>
      <c r="Y412" s="1"/>
      <c r="Z412" s="1"/>
      <c r="AA412" s="1"/>
      <c r="AB412" s="1"/>
      <c r="AC412" s="1"/>
      <c r="AD412" s="1"/>
      <c r="AE412" s="1"/>
      <c r="AF412" s="1"/>
      <c r="AG412" s="1"/>
      <c r="AH412" s="1"/>
      <c r="AI412" s="1"/>
    </row>
    <row r="413" spans="1:35" s="3" customFormat="1">
      <c r="A413" s="48">
        <v>3601</v>
      </c>
      <c r="B413" s="53" t="s">
        <v>1024</v>
      </c>
      <c r="C413" s="53"/>
      <c r="D413" s="7"/>
      <c r="E413" s="9"/>
      <c r="F413" s="173">
        <f>shoot</f>
        <v>0</v>
      </c>
      <c r="G413" s="9"/>
      <c r="H413" s="8">
        <f t="shared" ref="H413:H420" si="325">SUM(E413:G413)</f>
        <v>0</v>
      </c>
      <c r="I413" s="4">
        <v>1</v>
      </c>
      <c r="J413" s="9" t="s">
        <v>260</v>
      </c>
      <c r="K413" s="14"/>
      <c r="L413" s="19">
        <f t="shared" ref="L413:L424" si="326">H413*I413*K413</f>
        <v>0</v>
      </c>
      <c r="M413" s="32"/>
      <c r="N413" s="345"/>
      <c r="O413" s="359">
        <f t="shared" ref="O413:O424" si="327">L:L+N:N</f>
        <v>0</v>
      </c>
      <c r="P413" s="19">
        <f t="shared" ref="P413:P424" si="328">MAX(L413-SUM(Q413:T413),0)</f>
        <v>0</v>
      </c>
      <c r="Q413" s="42"/>
      <c r="R413" s="42"/>
      <c r="S413" s="42"/>
      <c r="T413" s="42"/>
      <c r="U413" s="19">
        <f t="shared" ref="U413:U424" si="329">L413-SUM(P413:T413)</f>
        <v>0</v>
      </c>
      <c r="V413" s="42">
        <f t="shared" ref="V413:V424" si="330">P413</f>
        <v>0</v>
      </c>
      <c r="X413" s="1"/>
      <c r="Y413" s="1"/>
      <c r="Z413" s="1"/>
      <c r="AA413" s="1"/>
      <c r="AB413" s="1"/>
      <c r="AC413" s="1"/>
      <c r="AD413" s="1"/>
      <c r="AE413" s="1"/>
      <c r="AF413" s="1"/>
      <c r="AG413" s="1"/>
      <c r="AH413" s="1"/>
      <c r="AI413" s="1"/>
    </row>
    <row r="414" spans="1:35" s="3" customFormat="1">
      <c r="A414" s="48">
        <v>3602</v>
      </c>
      <c r="B414" s="53" t="s">
        <v>147</v>
      </c>
      <c r="C414" s="53"/>
      <c r="D414" s="7"/>
      <c r="E414" s="9"/>
      <c r="F414" s="173">
        <f>shoot</f>
        <v>0</v>
      </c>
      <c r="G414" s="9"/>
      <c r="H414" s="8">
        <f t="shared" si="325"/>
        <v>0</v>
      </c>
      <c r="I414" s="4">
        <v>1</v>
      </c>
      <c r="J414" s="9" t="s">
        <v>260</v>
      </c>
      <c r="K414" s="14"/>
      <c r="L414" s="19">
        <f t="shared" si="326"/>
        <v>0</v>
      </c>
      <c r="M414" s="32"/>
      <c r="N414" s="345"/>
      <c r="O414" s="359">
        <f t="shared" si="327"/>
        <v>0</v>
      </c>
      <c r="P414" s="19">
        <f t="shared" si="328"/>
        <v>0</v>
      </c>
      <c r="Q414" s="42"/>
      <c r="R414" s="42"/>
      <c r="S414" s="42"/>
      <c r="T414" s="42"/>
      <c r="U414" s="19">
        <f t="shared" si="329"/>
        <v>0</v>
      </c>
      <c r="V414" s="42">
        <f t="shared" si="330"/>
        <v>0</v>
      </c>
      <c r="X414" s="1"/>
      <c r="Y414" s="1"/>
      <c r="Z414" s="1"/>
      <c r="AA414" s="1"/>
      <c r="AB414" s="1"/>
      <c r="AC414" s="1"/>
      <c r="AD414" s="1"/>
      <c r="AE414" s="1"/>
      <c r="AF414" s="1"/>
      <c r="AG414" s="1"/>
      <c r="AH414" s="1"/>
      <c r="AI414" s="1"/>
    </row>
    <row r="415" spans="1:35" s="3" customFormat="1">
      <c r="A415" s="48">
        <v>3613</v>
      </c>
      <c r="B415" s="53" t="s">
        <v>42</v>
      </c>
      <c r="C415" s="53"/>
      <c r="D415" s="7"/>
      <c r="E415" s="9"/>
      <c r="F415" s="173">
        <v>1</v>
      </c>
      <c r="G415" s="9"/>
      <c r="H415" s="8">
        <f t="shared" si="325"/>
        <v>1</v>
      </c>
      <c r="I415" s="4">
        <v>1</v>
      </c>
      <c r="J415" s="9" t="s">
        <v>260</v>
      </c>
      <c r="K415" s="14"/>
      <c r="L415" s="19">
        <f t="shared" si="326"/>
        <v>0</v>
      </c>
      <c r="M415" s="32"/>
      <c r="N415" s="345"/>
      <c r="O415" s="359">
        <f t="shared" si="327"/>
        <v>0</v>
      </c>
      <c r="P415" s="19">
        <f t="shared" si="328"/>
        <v>0</v>
      </c>
      <c r="Q415" s="42"/>
      <c r="R415" s="42"/>
      <c r="S415" s="42"/>
      <c r="T415" s="42"/>
      <c r="U415" s="19">
        <f t="shared" si="329"/>
        <v>0</v>
      </c>
      <c r="V415" s="42">
        <f t="shared" si="330"/>
        <v>0</v>
      </c>
      <c r="X415" s="1"/>
      <c r="Y415" s="1"/>
      <c r="Z415" s="1"/>
      <c r="AA415" s="1"/>
      <c r="AB415" s="1"/>
      <c r="AC415" s="1"/>
      <c r="AD415" s="1"/>
      <c r="AE415" s="1"/>
      <c r="AF415" s="1"/>
      <c r="AG415" s="1"/>
      <c r="AH415" s="1"/>
      <c r="AI415" s="1"/>
    </row>
    <row r="416" spans="1:35" s="3" customFormat="1">
      <c r="A416" s="48">
        <v>3639</v>
      </c>
      <c r="B416" s="53" t="s">
        <v>827</v>
      </c>
      <c r="C416" s="53"/>
      <c r="D416" s="7"/>
      <c r="E416" s="9"/>
      <c r="F416" s="173">
        <v>1</v>
      </c>
      <c r="G416" s="9"/>
      <c r="H416" s="8">
        <f t="shared" si="325"/>
        <v>1</v>
      </c>
      <c r="I416" s="4">
        <v>1</v>
      </c>
      <c r="J416" s="9" t="s">
        <v>260</v>
      </c>
      <c r="K416" s="14"/>
      <c r="L416" s="19">
        <f t="shared" si="326"/>
        <v>0</v>
      </c>
      <c r="M416" s="32"/>
      <c r="N416" s="345"/>
      <c r="O416" s="359">
        <f t="shared" si="327"/>
        <v>0</v>
      </c>
      <c r="P416" s="19">
        <f t="shared" si="328"/>
        <v>0</v>
      </c>
      <c r="Q416" s="42"/>
      <c r="R416" s="42"/>
      <c r="S416" s="42"/>
      <c r="T416" s="42"/>
      <c r="U416" s="19">
        <f t="shared" si="329"/>
        <v>0</v>
      </c>
      <c r="V416" s="42">
        <f t="shared" si="330"/>
        <v>0</v>
      </c>
      <c r="X416" s="1"/>
      <c r="Y416" s="1"/>
      <c r="Z416" s="1"/>
      <c r="AA416" s="1"/>
      <c r="AB416" s="1"/>
      <c r="AC416" s="1"/>
      <c r="AD416" s="1"/>
      <c r="AE416" s="1"/>
      <c r="AF416" s="1"/>
      <c r="AG416" s="1"/>
      <c r="AH416" s="1"/>
      <c r="AI416" s="1"/>
    </row>
    <row r="417" spans="1:35" s="3" customFormat="1">
      <c r="A417" s="48">
        <v>3640</v>
      </c>
      <c r="B417" s="53" t="s">
        <v>148</v>
      </c>
      <c r="C417" s="53"/>
      <c r="D417" s="7"/>
      <c r="E417" s="9"/>
      <c r="F417" s="173">
        <f>shoot</f>
        <v>0</v>
      </c>
      <c r="G417" s="9"/>
      <c r="H417" s="8">
        <f t="shared" si="325"/>
        <v>0</v>
      </c>
      <c r="I417" s="4">
        <v>1</v>
      </c>
      <c r="J417" s="9" t="s">
        <v>260</v>
      </c>
      <c r="K417" s="14"/>
      <c r="L417" s="19">
        <f t="shared" si="326"/>
        <v>0</v>
      </c>
      <c r="M417" s="32"/>
      <c r="N417" s="345"/>
      <c r="O417" s="359">
        <f t="shared" si="327"/>
        <v>0</v>
      </c>
      <c r="P417" s="19">
        <f t="shared" si="328"/>
        <v>0</v>
      </c>
      <c r="Q417" s="42"/>
      <c r="R417" s="42"/>
      <c r="S417" s="42"/>
      <c r="T417" s="42"/>
      <c r="U417" s="19">
        <f t="shared" si="329"/>
        <v>0</v>
      </c>
      <c r="V417" s="42">
        <f t="shared" si="330"/>
        <v>0</v>
      </c>
      <c r="X417" s="1"/>
      <c r="Y417" s="1"/>
      <c r="Z417" s="1"/>
      <c r="AA417" s="1"/>
      <c r="AB417" s="1"/>
      <c r="AC417" s="1"/>
      <c r="AD417" s="1"/>
      <c r="AE417" s="1"/>
      <c r="AF417" s="1"/>
      <c r="AG417" s="1"/>
      <c r="AH417" s="1"/>
      <c r="AI417" s="1"/>
    </row>
    <row r="418" spans="1:35" s="3" customFormat="1">
      <c r="A418" s="48">
        <v>3641</v>
      </c>
      <c r="B418" s="53" t="s">
        <v>43</v>
      </c>
      <c r="C418" s="53"/>
      <c r="D418" s="7"/>
      <c r="E418" s="9"/>
      <c r="F418" s="173">
        <f>shoot</f>
        <v>0</v>
      </c>
      <c r="G418" s="9"/>
      <c r="H418" s="8">
        <f t="shared" si="325"/>
        <v>0</v>
      </c>
      <c r="I418" s="4">
        <v>1</v>
      </c>
      <c r="J418" s="9" t="s">
        <v>216</v>
      </c>
      <c r="K418" s="14"/>
      <c r="L418" s="19">
        <f t="shared" si="326"/>
        <v>0</v>
      </c>
      <c r="M418" s="32"/>
      <c r="N418" s="345"/>
      <c r="O418" s="359">
        <f t="shared" si="327"/>
        <v>0</v>
      </c>
      <c r="P418" s="19">
        <f t="shared" si="328"/>
        <v>0</v>
      </c>
      <c r="Q418" s="42"/>
      <c r="R418" s="42"/>
      <c r="S418" s="42"/>
      <c r="T418" s="42"/>
      <c r="U418" s="19">
        <f t="shared" si="329"/>
        <v>0</v>
      </c>
      <c r="V418" s="42">
        <f t="shared" si="330"/>
        <v>0</v>
      </c>
      <c r="X418" s="1"/>
      <c r="Y418" s="1"/>
      <c r="Z418" s="1"/>
      <c r="AA418" s="1"/>
      <c r="AB418" s="1"/>
      <c r="AC418" s="1"/>
      <c r="AD418" s="1"/>
      <c r="AE418" s="1"/>
      <c r="AF418" s="1"/>
      <c r="AG418" s="1"/>
      <c r="AH418" s="1"/>
      <c r="AI418" s="1"/>
    </row>
    <row r="419" spans="1:35" s="3" customFormat="1">
      <c r="A419" s="48">
        <v>3642</v>
      </c>
      <c r="B419" s="53" t="s">
        <v>143</v>
      </c>
      <c r="C419" s="53"/>
      <c r="D419" s="7"/>
      <c r="E419" s="9"/>
      <c r="F419" s="173">
        <v>1</v>
      </c>
      <c r="G419" s="9"/>
      <c r="H419" s="8">
        <f t="shared" si="325"/>
        <v>1</v>
      </c>
      <c r="I419" s="4">
        <v>1</v>
      </c>
      <c r="J419" s="9" t="s">
        <v>216</v>
      </c>
      <c r="K419" s="14"/>
      <c r="L419" s="19">
        <f t="shared" si="326"/>
        <v>0</v>
      </c>
      <c r="M419" s="32"/>
      <c r="N419" s="345"/>
      <c r="O419" s="359">
        <f t="shared" si="327"/>
        <v>0</v>
      </c>
      <c r="P419" s="19">
        <f t="shared" si="328"/>
        <v>0</v>
      </c>
      <c r="Q419" s="42"/>
      <c r="R419" s="42"/>
      <c r="S419" s="42"/>
      <c r="T419" s="42"/>
      <c r="U419" s="19">
        <f t="shared" si="329"/>
        <v>0</v>
      </c>
      <c r="V419" s="42">
        <f t="shared" si="330"/>
        <v>0</v>
      </c>
      <c r="X419" s="1"/>
      <c r="Y419" s="1"/>
      <c r="Z419" s="1"/>
      <c r="AA419" s="1"/>
      <c r="AB419" s="1"/>
      <c r="AC419" s="1"/>
      <c r="AD419" s="1"/>
      <c r="AE419" s="1"/>
      <c r="AF419" s="1"/>
      <c r="AG419" s="1"/>
      <c r="AH419" s="1"/>
      <c r="AI419" s="1"/>
    </row>
    <row r="420" spans="1:35" s="3" customFormat="1">
      <c r="A420" s="48">
        <v>3643</v>
      </c>
      <c r="B420" s="53" t="s">
        <v>1095</v>
      </c>
      <c r="C420" s="53"/>
      <c r="D420" s="7"/>
      <c r="E420" s="9"/>
      <c r="F420" s="173">
        <v>1</v>
      </c>
      <c r="G420" s="9"/>
      <c r="H420" s="8">
        <f t="shared" si="325"/>
        <v>1</v>
      </c>
      <c r="I420" s="4">
        <v>1</v>
      </c>
      <c r="J420" s="9" t="s">
        <v>216</v>
      </c>
      <c r="K420" s="14"/>
      <c r="L420" s="19">
        <f t="shared" si="326"/>
        <v>0</v>
      </c>
      <c r="M420" s="32"/>
      <c r="N420" s="345"/>
      <c r="O420" s="359">
        <f t="shared" si="327"/>
        <v>0</v>
      </c>
      <c r="P420" s="19">
        <f t="shared" si="328"/>
        <v>0</v>
      </c>
      <c r="Q420" s="42"/>
      <c r="R420" s="42"/>
      <c r="S420" s="42"/>
      <c r="T420" s="42"/>
      <c r="U420" s="19">
        <f t="shared" si="329"/>
        <v>0</v>
      </c>
      <c r="V420" s="42">
        <f t="shared" si="330"/>
        <v>0</v>
      </c>
      <c r="X420" s="1"/>
      <c r="Y420" s="1"/>
      <c r="Z420" s="1"/>
      <c r="AA420" s="1"/>
      <c r="AB420" s="1"/>
      <c r="AC420" s="1"/>
      <c r="AD420" s="1"/>
      <c r="AE420" s="1"/>
      <c r="AF420" s="1"/>
      <c r="AG420" s="1"/>
      <c r="AH420" s="1"/>
      <c r="AI420" s="1"/>
    </row>
    <row r="421" spans="1:35" s="3" customFormat="1">
      <c r="A421" s="48">
        <v>3645</v>
      </c>
      <c r="B421" s="53" t="s">
        <v>149</v>
      </c>
      <c r="C421" s="53"/>
      <c r="D421" s="7"/>
      <c r="E421" s="9"/>
      <c r="F421" s="173">
        <v>1</v>
      </c>
      <c r="G421" s="9"/>
      <c r="H421" s="8">
        <v>1</v>
      </c>
      <c r="I421" s="4">
        <v>1</v>
      </c>
      <c r="J421" s="9" t="s">
        <v>216</v>
      </c>
      <c r="K421" s="14"/>
      <c r="L421" s="19">
        <f t="shared" si="326"/>
        <v>0</v>
      </c>
      <c r="M421" s="32"/>
      <c r="N421" s="345"/>
      <c r="O421" s="359">
        <f t="shared" si="327"/>
        <v>0</v>
      </c>
      <c r="P421" s="19">
        <f t="shared" si="328"/>
        <v>0</v>
      </c>
      <c r="Q421" s="42"/>
      <c r="R421" s="42"/>
      <c r="S421" s="42"/>
      <c r="T421" s="42"/>
      <c r="U421" s="19">
        <f t="shared" si="329"/>
        <v>0</v>
      </c>
      <c r="V421" s="42">
        <f t="shared" si="330"/>
        <v>0</v>
      </c>
      <c r="X421" s="1"/>
      <c r="Y421" s="1"/>
      <c r="Z421" s="1"/>
      <c r="AA421" s="1"/>
      <c r="AB421" s="1"/>
      <c r="AC421" s="1"/>
      <c r="AD421" s="1"/>
      <c r="AE421" s="1"/>
      <c r="AF421" s="1"/>
      <c r="AG421" s="1"/>
      <c r="AH421" s="1"/>
      <c r="AI421" s="1"/>
    </row>
    <row r="422" spans="1:35" s="3" customFormat="1">
      <c r="A422" s="48">
        <v>3646</v>
      </c>
      <c r="B422" s="53" t="s">
        <v>422</v>
      </c>
      <c r="C422" s="53"/>
      <c r="D422" s="7"/>
      <c r="E422" s="9"/>
      <c r="F422" s="173">
        <v>1</v>
      </c>
      <c r="G422" s="9"/>
      <c r="H422" s="8">
        <f>SUM(E422:G422)</f>
        <v>1</v>
      </c>
      <c r="I422" s="4">
        <v>1</v>
      </c>
      <c r="J422" s="9" t="s">
        <v>216</v>
      </c>
      <c r="K422" s="14"/>
      <c r="L422" s="19">
        <f t="shared" si="326"/>
        <v>0</v>
      </c>
      <c r="M422" s="32"/>
      <c r="N422" s="345"/>
      <c r="O422" s="359">
        <f t="shared" si="327"/>
        <v>0</v>
      </c>
      <c r="P422" s="19">
        <f t="shared" si="328"/>
        <v>0</v>
      </c>
      <c r="Q422" s="42"/>
      <c r="R422" s="42"/>
      <c r="S422" s="42"/>
      <c r="T422" s="42"/>
      <c r="U422" s="19">
        <f t="shared" si="329"/>
        <v>0</v>
      </c>
      <c r="V422" s="42">
        <f t="shared" si="330"/>
        <v>0</v>
      </c>
      <c r="X422" s="1"/>
      <c r="Y422" s="1"/>
      <c r="Z422" s="1"/>
      <c r="AA422" s="1"/>
      <c r="AB422" s="1"/>
      <c r="AC422" s="1"/>
      <c r="AD422" s="1"/>
      <c r="AE422" s="1"/>
      <c r="AF422" s="1"/>
      <c r="AG422" s="1"/>
      <c r="AH422" s="1"/>
      <c r="AI422" s="1"/>
    </row>
    <row r="423" spans="1:35" s="3" customFormat="1">
      <c r="A423" s="48">
        <v>3647</v>
      </c>
      <c r="B423" s="53" t="s">
        <v>423</v>
      </c>
      <c r="C423" s="53"/>
      <c r="D423" s="7"/>
      <c r="E423" s="9"/>
      <c r="F423" s="173">
        <f>shootmonths</f>
        <v>0</v>
      </c>
      <c r="G423" s="9"/>
      <c r="H423" s="8">
        <f>SUM(E423:G423)</f>
        <v>0</v>
      </c>
      <c r="I423" s="4">
        <v>1</v>
      </c>
      <c r="J423" s="9" t="s">
        <v>261</v>
      </c>
      <c r="K423" s="14"/>
      <c r="L423" s="19">
        <f t="shared" si="326"/>
        <v>0</v>
      </c>
      <c r="M423" s="32"/>
      <c r="N423" s="345"/>
      <c r="O423" s="359">
        <f t="shared" si="327"/>
        <v>0</v>
      </c>
      <c r="P423" s="19">
        <f t="shared" si="328"/>
        <v>0</v>
      </c>
      <c r="Q423" s="42"/>
      <c r="R423" s="42"/>
      <c r="S423" s="42"/>
      <c r="T423" s="42"/>
      <c r="U423" s="19">
        <f t="shared" si="329"/>
        <v>0</v>
      </c>
      <c r="V423" s="42">
        <f t="shared" si="330"/>
        <v>0</v>
      </c>
      <c r="X423" s="1"/>
      <c r="Y423" s="1"/>
      <c r="Z423" s="1"/>
      <c r="AA423" s="1"/>
      <c r="AB423" s="1"/>
      <c r="AC423" s="1"/>
      <c r="AD423" s="1"/>
      <c r="AE423" s="1"/>
      <c r="AF423" s="1"/>
      <c r="AG423" s="1"/>
      <c r="AH423" s="1"/>
      <c r="AI423" s="1"/>
    </row>
    <row r="424" spans="1:35" s="3" customFormat="1">
      <c r="A424" s="48">
        <v>3683</v>
      </c>
      <c r="B424" s="53" t="s">
        <v>150</v>
      </c>
      <c r="C424" s="53"/>
      <c r="D424" s="7"/>
      <c r="E424" s="9"/>
      <c r="F424" s="173">
        <v>1</v>
      </c>
      <c r="G424" s="9"/>
      <c r="H424" s="8">
        <f>SUM(E424:G424)</f>
        <v>1</v>
      </c>
      <c r="I424" s="4">
        <v>1</v>
      </c>
      <c r="J424" s="9" t="s">
        <v>260</v>
      </c>
      <c r="K424" s="14"/>
      <c r="L424" s="19">
        <f t="shared" si="326"/>
        <v>0</v>
      </c>
      <c r="M424" s="32"/>
      <c r="N424" s="345"/>
      <c r="O424" s="359">
        <f t="shared" si="327"/>
        <v>0</v>
      </c>
      <c r="P424" s="19">
        <f t="shared" si="328"/>
        <v>0</v>
      </c>
      <c r="Q424" s="42"/>
      <c r="R424" s="42"/>
      <c r="S424" s="42"/>
      <c r="T424" s="42"/>
      <c r="U424" s="19">
        <f t="shared" si="329"/>
        <v>0</v>
      </c>
      <c r="V424" s="42">
        <f t="shared" si="330"/>
        <v>0</v>
      </c>
      <c r="X424" s="1"/>
      <c r="Y424" s="1"/>
      <c r="Z424" s="1"/>
      <c r="AA424" s="1"/>
      <c r="AB424" s="1"/>
      <c r="AC424" s="1"/>
      <c r="AD424" s="1"/>
      <c r="AE424" s="1"/>
      <c r="AF424" s="1"/>
      <c r="AG424" s="1"/>
      <c r="AH424" s="1"/>
      <c r="AI424" s="1"/>
    </row>
    <row r="425" spans="1:35" s="3" customFormat="1">
      <c r="A425" s="48"/>
      <c r="B425" s="55" t="s">
        <v>253</v>
      </c>
      <c r="C425" s="55"/>
      <c r="D425" s="7"/>
      <c r="E425" s="9"/>
      <c r="F425" s="173"/>
      <c r="G425" s="9"/>
      <c r="H425" s="8"/>
      <c r="I425" s="4"/>
      <c r="J425" s="9"/>
      <c r="K425" s="14"/>
      <c r="L425" s="21">
        <f t="shared" ref="L425:V425" si="331">SUM(L413:L424)</f>
        <v>0</v>
      </c>
      <c r="M425" s="28">
        <f t="shared" si="331"/>
        <v>0</v>
      </c>
      <c r="N425" s="346">
        <f t="shared" ref="N425" si="332">SUM(N413:N424)</f>
        <v>0</v>
      </c>
      <c r="O425" s="355">
        <f t="shared" ref="O425" si="333">SUM(O413:O424)</f>
        <v>0</v>
      </c>
      <c r="P425" s="21">
        <f t="shared" si="331"/>
        <v>0</v>
      </c>
      <c r="Q425" s="43">
        <f t="shared" si="331"/>
        <v>0</v>
      </c>
      <c r="R425" s="43">
        <f t="shared" si="331"/>
        <v>0</v>
      </c>
      <c r="S425" s="43">
        <f t="shared" si="331"/>
        <v>0</v>
      </c>
      <c r="T425" s="43">
        <f t="shared" si="331"/>
        <v>0</v>
      </c>
      <c r="U425" s="21">
        <f t="shared" si="331"/>
        <v>0</v>
      </c>
      <c r="V425" s="43">
        <f t="shared" si="331"/>
        <v>0</v>
      </c>
      <c r="X425" s="1"/>
      <c r="Y425" s="1"/>
      <c r="Z425" s="1"/>
      <c r="AA425" s="1"/>
      <c r="AB425" s="1"/>
      <c r="AC425" s="1"/>
      <c r="AD425" s="1"/>
      <c r="AE425" s="1"/>
      <c r="AF425" s="1"/>
      <c r="AG425" s="1"/>
      <c r="AH425" s="1"/>
      <c r="AI425" s="1"/>
    </row>
    <row r="426" spans="1:35" s="3" customFormat="1">
      <c r="A426" s="48"/>
      <c r="B426" s="53"/>
      <c r="C426" s="53"/>
      <c r="D426" s="7"/>
      <c r="E426" s="4"/>
      <c r="F426" s="173"/>
      <c r="G426" s="9"/>
      <c r="H426" s="8"/>
      <c r="I426" s="4"/>
      <c r="J426" s="4"/>
      <c r="K426" s="14"/>
      <c r="L426" s="19"/>
      <c r="M426" s="32"/>
      <c r="N426" s="345"/>
      <c r="O426" s="359"/>
      <c r="P426" s="19"/>
      <c r="Q426" s="42"/>
      <c r="R426" s="42"/>
      <c r="S426" s="42"/>
      <c r="T426" s="42"/>
      <c r="U426" s="19"/>
      <c r="V426" s="42"/>
      <c r="X426" s="1"/>
      <c r="Y426" s="1"/>
      <c r="Z426" s="1"/>
      <c r="AA426" s="1"/>
      <c r="AB426" s="1"/>
      <c r="AC426" s="1"/>
      <c r="AD426" s="1"/>
      <c r="AE426" s="1"/>
      <c r="AF426" s="1"/>
      <c r="AG426" s="1"/>
      <c r="AH426" s="1"/>
      <c r="AI426" s="1"/>
    </row>
    <row r="427" spans="1:35" s="3" customFormat="1">
      <c r="A427" s="181">
        <v>3700</v>
      </c>
      <c r="B427" s="38" t="s">
        <v>234</v>
      </c>
      <c r="C427" s="38"/>
      <c r="D427" s="7"/>
      <c r="E427" s="9"/>
      <c r="F427" s="173"/>
      <c r="G427" s="9"/>
      <c r="H427" s="8"/>
      <c r="I427" s="4"/>
      <c r="J427" s="9"/>
      <c r="K427" s="14"/>
      <c r="L427" s="19"/>
      <c r="M427" s="32"/>
      <c r="N427" s="345"/>
      <c r="O427" s="359"/>
      <c r="P427" s="19"/>
      <c r="Q427" s="42"/>
      <c r="R427" s="42"/>
      <c r="S427" s="42"/>
      <c r="T427" s="42"/>
      <c r="U427" s="19"/>
      <c r="V427" s="42"/>
      <c r="X427" s="1"/>
      <c r="Y427" s="1"/>
      <c r="Z427" s="1"/>
      <c r="AA427" s="1"/>
      <c r="AB427" s="1"/>
      <c r="AC427" s="1"/>
      <c r="AD427" s="1"/>
      <c r="AE427" s="1"/>
      <c r="AF427" s="1"/>
      <c r="AG427" s="1"/>
      <c r="AH427" s="1"/>
      <c r="AI427" s="1"/>
    </row>
    <row r="428" spans="1:35" s="3" customFormat="1">
      <c r="A428" s="180">
        <v>3701</v>
      </c>
      <c r="B428" s="53" t="s">
        <v>455</v>
      </c>
      <c r="C428" s="53"/>
      <c r="D428" s="7"/>
      <c r="E428" s="9"/>
      <c r="F428" s="173">
        <v>1</v>
      </c>
      <c r="G428" s="9"/>
      <c r="H428" s="8">
        <f t="shared" ref="H428:H446" si="334">SUM(E428:G428)</f>
        <v>1</v>
      </c>
      <c r="I428" s="4">
        <v>1</v>
      </c>
      <c r="J428" s="9" t="s">
        <v>260</v>
      </c>
      <c r="K428" s="14"/>
      <c r="L428" s="19">
        <f t="shared" ref="L428:L446" si="335">H428*I428*K428</f>
        <v>0</v>
      </c>
      <c r="M428" s="32"/>
      <c r="N428" s="345"/>
      <c r="O428" s="359">
        <f t="shared" ref="O428:O446" si="336">L:L+N:N</f>
        <v>0</v>
      </c>
      <c r="P428" s="19">
        <f t="shared" ref="P428:P446" si="337">MAX(L428-SUM(Q428:T428),0)</f>
        <v>0</v>
      </c>
      <c r="Q428" s="42"/>
      <c r="R428" s="42"/>
      <c r="S428" s="42"/>
      <c r="T428" s="42"/>
      <c r="U428" s="19">
        <f t="shared" ref="U428:U446" si="338">L428-SUM(P428:T428)</f>
        <v>0</v>
      </c>
      <c r="V428" s="42">
        <f t="shared" ref="V428:V434" si="339">P428</f>
        <v>0</v>
      </c>
      <c r="X428" s="1"/>
      <c r="Y428" s="1"/>
      <c r="Z428" s="1"/>
      <c r="AA428" s="1"/>
      <c r="AB428" s="1"/>
      <c r="AC428" s="1"/>
      <c r="AD428" s="1"/>
      <c r="AE428" s="1"/>
      <c r="AF428" s="1"/>
      <c r="AG428" s="1"/>
      <c r="AH428" s="1"/>
      <c r="AI428" s="1"/>
    </row>
    <row r="429" spans="1:35" s="3" customFormat="1">
      <c r="A429" s="48">
        <v>3702</v>
      </c>
      <c r="B429" s="53" t="s">
        <v>828</v>
      </c>
      <c r="C429" s="53"/>
      <c r="D429" s="7"/>
      <c r="E429" s="9"/>
      <c r="F429" s="173">
        <v>1</v>
      </c>
      <c r="G429" s="9"/>
      <c r="H429" s="8">
        <f t="shared" si="334"/>
        <v>1</v>
      </c>
      <c r="I429" s="4">
        <v>1</v>
      </c>
      <c r="J429" s="9" t="s">
        <v>260</v>
      </c>
      <c r="K429" s="14"/>
      <c r="L429" s="19">
        <f t="shared" si="335"/>
        <v>0</v>
      </c>
      <c r="M429" s="32"/>
      <c r="N429" s="345"/>
      <c r="O429" s="359">
        <f t="shared" si="336"/>
        <v>0</v>
      </c>
      <c r="P429" s="19">
        <f t="shared" si="337"/>
        <v>0</v>
      </c>
      <c r="Q429" s="42"/>
      <c r="R429" s="42"/>
      <c r="S429" s="42"/>
      <c r="T429" s="42"/>
      <c r="U429" s="19">
        <f t="shared" si="338"/>
        <v>0</v>
      </c>
      <c r="V429" s="42">
        <f t="shared" si="339"/>
        <v>0</v>
      </c>
      <c r="X429" s="1"/>
      <c r="Y429" s="1"/>
      <c r="Z429" s="1"/>
      <c r="AA429" s="1"/>
      <c r="AB429" s="1"/>
      <c r="AC429" s="1"/>
      <c r="AD429" s="1"/>
      <c r="AE429" s="1"/>
      <c r="AF429" s="1"/>
      <c r="AG429" s="1"/>
      <c r="AH429" s="1"/>
      <c r="AI429" s="1"/>
    </row>
    <row r="430" spans="1:35" s="3" customFormat="1">
      <c r="A430" s="48">
        <v>3704</v>
      </c>
      <c r="B430" s="53" t="s">
        <v>700</v>
      </c>
      <c r="C430" s="53"/>
      <c r="D430" s="7"/>
      <c r="E430" s="9"/>
      <c r="F430" s="173">
        <v>1</v>
      </c>
      <c r="G430" s="9"/>
      <c r="H430" s="8">
        <f t="shared" si="334"/>
        <v>1</v>
      </c>
      <c r="I430" s="4">
        <v>1</v>
      </c>
      <c r="J430" s="9" t="s">
        <v>260</v>
      </c>
      <c r="K430" s="14"/>
      <c r="L430" s="19">
        <f t="shared" si="335"/>
        <v>0</v>
      </c>
      <c r="M430" s="32"/>
      <c r="N430" s="345"/>
      <c r="O430" s="359">
        <f t="shared" si="336"/>
        <v>0</v>
      </c>
      <c r="P430" s="19">
        <f t="shared" si="337"/>
        <v>0</v>
      </c>
      <c r="Q430" s="42"/>
      <c r="R430" s="42"/>
      <c r="S430" s="42"/>
      <c r="T430" s="42"/>
      <c r="U430" s="19">
        <f t="shared" si="338"/>
        <v>0</v>
      </c>
      <c r="V430" s="42">
        <f t="shared" si="339"/>
        <v>0</v>
      </c>
      <c r="X430" s="1"/>
      <c r="Y430" s="1"/>
      <c r="Z430" s="1"/>
      <c r="AA430" s="1"/>
      <c r="AB430" s="1"/>
      <c r="AC430" s="1"/>
      <c r="AD430" s="1"/>
      <c r="AE430" s="1"/>
      <c r="AF430" s="1"/>
      <c r="AG430" s="1"/>
      <c r="AH430" s="1"/>
      <c r="AI430" s="1"/>
    </row>
    <row r="431" spans="1:35" s="3" customFormat="1">
      <c r="A431" s="48">
        <v>3740</v>
      </c>
      <c r="B431" s="53" t="s">
        <v>457</v>
      </c>
      <c r="C431" s="53"/>
      <c r="D431" s="7"/>
      <c r="E431" s="9"/>
      <c r="F431" s="173">
        <v>1</v>
      </c>
      <c r="G431" s="9"/>
      <c r="H431" s="8">
        <f t="shared" si="334"/>
        <v>1</v>
      </c>
      <c r="I431" s="4">
        <v>1</v>
      </c>
      <c r="J431" s="9" t="s">
        <v>260</v>
      </c>
      <c r="K431" s="14"/>
      <c r="L431" s="19">
        <f t="shared" si="335"/>
        <v>0</v>
      </c>
      <c r="M431" s="32"/>
      <c r="N431" s="345"/>
      <c r="O431" s="359">
        <f t="shared" si="336"/>
        <v>0</v>
      </c>
      <c r="P431" s="19">
        <f t="shared" si="337"/>
        <v>0</v>
      </c>
      <c r="Q431" s="42"/>
      <c r="R431" s="42"/>
      <c r="S431" s="42"/>
      <c r="T431" s="42"/>
      <c r="U431" s="19">
        <f t="shared" si="338"/>
        <v>0</v>
      </c>
      <c r="V431" s="42">
        <f t="shared" si="339"/>
        <v>0</v>
      </c>
      <c r="X431" s="1"/>
      <c r="Y431" s="1"/>
      <c r="Z431" s="1"/>
      <c r="AA431" s="1"/>
      <c r="AB431" s="1"/>
      <c r="AC431" s="1"/>
      <c r="AD431" s="1"/>
      <c r="AE431" s="1"/>
      <c r="AF431" s="1"/>
      <c r="AG431" s="1"/>
      <c r="AH431" s="1"/>
      <c r="AI431" s="1"/>
    </row>
    <row r="432" spans="1:35" s="3" customFormat="1">
      <c r="A432" s="48">
        <v>3741</v>
      </c>
      <c r="B432" s="53" t="s">
        <v>458</v>
      </c>
      <c r="C432" s="53"/>
      <c r="D432" s="7"/>
      <c r="E432" s="9"/>
      <c r="F432" s="173">
        <v>1</v>
      </c>
      <c r="G432" s="9"/>
      <c r="H432" s="8">
        <f t="shared" si="334"/>
        <v>1</v>
      </c>
      <c r="I432" s="4">
        <v>1</v>
      </c>
      <c r="J432" s="9" t="s">
        <v>260</v>
      </c>
      <c r="K432" s="14"/>
      <c r="L432" s="19">
        <f t="shared" si="335"/>
        <v>0</v>
      </c>
      <c r="M432" s="32"/>
      <c r="N432" s="345"/>
      <c r="O432" s="359">
        <f t="shared" si="336"/>
        <v>0</v>
      </c>
      <c r="P432" s="19">
        <f t="shared" si="337"/>
        <v>0</v>
      </c>
      <c r="Q432" s="42"/>
      <c r="R432" s="42"/>
      <c r="S432" s="42"/>
      <c r="T432" s="42"/>
      <c r="U432" s="19">
        <f t="shared" si="338"/>
        <v>0</v>
      </c>
      <c r="V432" s="42">
        <f t="shared" si="339"/>
        <v>0</v>
      </c>
      <c r="X432" s="1"/>
      <c r="Y432" s="1"/>
      <c r="Z432" s="1"/>
      <c r="AA432" s="1"/>
      <c r="AB432" s="1"/>
      <c r="AC432" s="1"/>
      <c r="AD432" s="1"/>
      <c r="AE432" s="1"/>
      <c r="AF432" s="1"/>
      <c r="AG432" s="1"/>
      <c r="AH432" s="1"/>
      <c r="AI432" s="1"/>
    </row>
    <row r="433" spans="1:35" s="3" customFormat="1">
      <c r="A433" s="48">
        <v>3742</v>
      </c>
      <c r="B433" s="53" t="s">
        <v>151</v>
      </c>
      <c r="C433" s="53"/>
      <c r="D433" s="7"/>
      <c r="E433" s="9"/>
      <c r="F433" s="173">
        <v>1</v>
      </c>
      <c r="G433" s="9"/>
      <c r="H433" s="8">
        <f t="shared" si="334"/>
        <v>1</v>
      </c>
      <c r="I433" s="4">
        <v>1</v>
      </c>
      <c r="J433" s="9" t="s">
        <v>260</v>
      </c>
      <c r="K433" s="14"/>
      <c r="L433" s="19">
        <f t="shared" si="335"/>
        <v>0</v>
      </c>
      <c r="M433" s="32"/>
      <c r="N433" s="345"/>
      <c r="O433" s="359">
        <f t="shared" si="336"/>
        <v>0</v>
      </c>
      <c r="P433" s="19">
        <f t="shared" si="337"/>
        <v>0</v>
      </c>
      <c r="Q433" s="42"/>
      <c r="R433" s="42"/>
      <c r="S433" s="42"/>
      <c r="T433" s="42"/>
      <c r="U433" s="19">
        <f t="shared" si="338"/>
        <v>0</v>
      </c>
      <c r="V433" s="42">
        <f t="shared" si="339"/>
        <v>0</v>
      </c>
      <c r="X433" s="1"/>
      <c r="Y433" s="1"/>
      <c r="Z433" s="1"/>
      <c r="AA433" s="1"/>
      <c r="AB433" s="1"/>
      <c r="AC433" s="1"/>
      <c r="AD433" s="1"/>
      <c r="AE433" s="1"/>
      <c r="AF433" s="1"/>
      <c r="AG433" s="1"/>
      <c r="AH433" s="1"/>
      <c r="AI433" s="1"/>
    </row>
    <row r="434" spans="1:35" s="3" customFormat="1">
      <c r="A434" s="48">
        <v>3743</v>
      </c>
      <c r="B434" s="53" t="s">
        <v>152</v>
      </c>
      <c r="C434" s="53"/>
      <c r="D434" s="7"/>
      <c r="E434" s="9"/>
      <c r="F434" s="173">
        <v>1</v>
      </c>
      <c r="G434" s="9"/>
      <c r="H434" s="8">
        <f t="shared" si="334"/>
        <v>1</v>
      </c>
      <c r="I434" s="4">
        <v>1</v>
      </c>
      <c r="J434" s="9" t="s">
        <v>260</v>
      </c>
      <c r="K434" s="14"/>
      <c r="L434" s="19">
        <f t="shared" si="335"/>
        <v>0</v>
      </c>
      <c r="M434" s="32"/>
      <c r="N434" s="345"/>
      <c r="O434" s="359">
        <f t="shared" si="336"/>
        <v>0</v>
      </c>
      <c r="P434" s="19">
        <f t="shared" si="337"/>
        <v>0</v>
      </c>
      <c r="Q434" s="42"/>
      <c r="R434" s="42"/>
      <c r="S434" s="42"/>
      <c r="T434" s="42"/>
      <c r="U434" s="19">
        <f t="shared" si="338"/>
        <v>0</v>
      </c>
      <c r="V434" s="42">
        <f t="shared" si="339"/>
        <v>0</v>
      </c>
      <c r="X434" s="1"/>
      <c r="Y434" s="1"/>
      <c r="Z434" s="1"/>
      <c r="AA434" s="1"/>
      <c r="AB434" s="1"/>
      <c r="AC434" s="1"/>
      <c r="AD434" s="1"/>
      <c r="AE434" s="1"/>
      <c r="AF434" s="1"/>
      <c r="AG434" s="1"/>
      <c r="AH434" s="1"/>
      <c r="AI434" s="1"/>
    </row>
    <row r="435" spans="1:35" s="3" customFormat="1">
      <c r="A435" s="48">
        <v>3751</v>
      </c>
      <c r="B435" s="53" t="s">
        <v>153</v>
      </c>
      <c r="C435" s="53"/>
      <c r="D435" s="7"/>
      <c r="E435" s="9"/>
      <c r="F435" s="173">
        <v>1</v>
      </c>
      <c r="G435" s="9"/>
      <c r="H435" s="8">
        <f t="shared" si="334"/>
        <v>1</v>
      </c>
      <c r="I435" s="4">
        <v>1</v>
      </c>
      <c r="J435" s="9" t="s">
        <v>216</v>
      </c>
      <c r="K435" s="14"/>
      <c r="L435" s="19">
        <f t="shared" si="335"/>
        <v>0</v>
      </c>
      <c r="M435" s="32"/>
      <c r="N435" s="345"/>
      <c r="O435" s="359">
        <f t="shared" si="336"/>
        <v>0</v>
      </c>
      <c r="P435" s="19">
        <f t="shared" si="337"/>
        <v>0</v>
      </c>
      <c r="Q435" s="42"/>
      <c r="R435" s="42"/>
      <c r="S435" s="42"/>
      <c r="T435" s="42"/>
      <c r="U435" s="19">
        <f t="shared" si="338"/>
        <v>0</v>
      </c>
      <c r="V435" s="45"/>
      <c r="X435" s="1"/>
      <c r="Y435" s="1"/>
      <c r="Z435" s="1"/>
      <c r="AA435" s="1"/>
      <c r="AB435" s="1"/>
      <c r="AC435" s="1"/>
      <c r="AD435" s="1"/>
      <c r="AE435" s="1"/>
      <c r="AF435" s="1"/>
      <c r="AG435" s="1"/>
      <c r="AH435" s="1"/>
      <c r="AI435" s="1"/>
    </row>
    <row r="436" spans="1:35" s="3" customFormat="1">
      <c r="A436" s="48">
        <v>3755</v>
      </c>
      <c r="B436" s="53" t="s">
        <v>154</v>
      </c>
      <c r="C436" s="53"/>
      <c r="D436" s="7"/>
      <c r="E436" s="9"/>
      <c r="F436" s="173">
        <v>1</v>
      </c>
      <c r="G436" s="9"/>
      <c r="H436" s="8">
        <f t="shared" si="334"/>
        <v>1</v>
      </c>
      <c r="I436" s="4">
        <v>1</v>
      </c>
      <c r="J436" s="9" t="s">
        <v>216</v>
      </c>
      <c r="K436" s="14"/>
      <c r="L436" s="19">
        <f t="shared" si="335"/>
        <v>0</v>
      </c>
      <c r="M436" s="32"/>
      <c r="N436" s="345"/>
      <c r="O436" s="359">
        <f t="shared" si="336"/>
        <v>0</v>
      </c>
      <c r="P436" s="19">
        <f t="shared" si="337"/>
        <v>0</v>
      </c>
      <c r="Q436" s="42"/>
      <c r="R436" s="42"/>
      <c r="S436" s="42"/>
      <c r="T436" s="42"/>
      <c r="U436" s="19">
        <f t="shared" si="338"/>
        <v>0</v>
      </c>
      <c r="V436" s="45"/>
      <c r="X436" s="1"/>
      <c r="Y436" s="1"/>
      <c r="Z436" s="1"/>
      <c r="AA436" s="1"/>
      <c r="AB436" s="1"/>
      <c r="AC436" s="1"/>
      <c r="AD436" s="1"/>
      <c r="AE436" s="1"/>
      <c r="AF436" s="1"/>
      <c r="AG436" s="1"/>
      <c r="AH436" s="1"/>
      <c r="AI436" s="1"/>
    </row>
    <row r="437" spans="1:35" s="3" customFormat="1">
      <c r="A437" s="48">
        <v>3757</v>
      </c>
      <c r="B437" s="53" t="s">
        <v>155</v>
      </c>
      <c r="C437" s="53"/>
      <c r="D437" s="7"/>
      <c r="E437" s="9"/>
      <c r="F437" s="173">
        <v>1</v>
      </c>
      <c r="G437" s="9"/>
      <c r="H437" s="8">
        <f t="shared" si="334"/>
        <v>1</v>
      </c>
      <c r="I437" s="4">
        <v>1</v>
      </c>
      <c r="J437" s="9" t="s">
        <v>216</v>
      </c>
      <c r="K437" s="14"/>
      <c r="L437" s="19">
        <f t="shared" si="335"/>
        <v>0</v>
      </c>
      <c r="M437" s="32"/>
      <c r="N437" s="345"/>
      <c r="O437" s="359">
        <f t="shared" si="336"/>
        <v>0</v>
      </c>
      <c r="P437" s="19">
        <f t="shared" si="337"/>
        <v>0</v>
      </c>
      <c r="Q437" s="42"/>
      <c r="R437" s="42"/>
      <c r="S437" s="42"/>
      <c r="T437" s="42"/>
      <c r="U437" s="19">
        <f t="shared" si="338"/>
        <v>0</v>
      </c>
      <c r="V437" s="45"/>
      <c r="X437" s="1"/>
      <c r="Y437" s="1"/>
      <c r="Z437" s="1"/>
      <c r="AA437" s="1"/>
      <c r="AB437" s="1"/>
      <c r="AC437" s="1"/>
      <c r="AD437" s="1"/>
      <c r="AE437" s="1"/>
      <c r="AF437" s="1"/>
      <c r="AG437" s="1"/>
      <c r="AH437" s="1"/>
      <c r="AI437" s="1"/>
    </row>
    <row r="438" spans="1:35" s="3" customFormat="1">
      <c r="A438" s="48">
        <v>3758</v>
      </c>
      <c r="B438" s="53" t="s">
        <v>156</v>
      </c>
      <c r="C438" s="53"/>
      <c r="D438" s="7"/>
      <c r="E438" s="9"/>
      <c r="F438" s="173">
        <v>1</v>
      </c>
      <c r="G438" s="9"/>
      <c r="H438" s="8">
        <f t="shared" si="334"/>
        <v>1</v>
      </c>
      <c r="I438" s="4">
        <v>1</v>
      </c>
      <c r="J438" s="9" t="s">
        <v>216</v>
      </c>
      <c r="K438" s="14"/>
      <c r="L438" s="19">
        <f t="shared" si="335"/>
        <v>0</v>
      </c>
      <c r="M438" s="32"/>
      <c r="N438" s="345"/>
      <c r="O438" s="359">
        <f t="shared" si="336"/>
        <v>0</v>
      </c>
      <c r="P438" s="19">
        <f t="shared" si="337"/>
        <v>0</v>
      </c>
      <c r="Q438" s="42"/>
      <c r="R438" s="42"/>
      <c r="S438" s="42"/>
      <c r="T438" s="42"/>
      <c r="U438" s="19">
        <f t="shared" si="338"/>
        <v>0</v>
      </c>
      <c r="V438" s="45"/>
      <c r="X438" s="1"/>
      <c r="Y438" s="1"/>
      <c r="Z438" s="1"/>
      <c r="AA438" s="1"/>
      <c r="AB438" s="1"/>
      <c r="AC438" s="1"/>
      <c r="AD438" s="1"/>
      <c r="AE438" s="1"/>
      <c r="AF438" s="1"/>
      <c r="AG438" s="1"/>
      <c r="AH438" s="1"/>
      <c r="AI438" s="1"/>
    </row>
    <row r="439" spans="1:35" s="3" customFormat="1">
      <c r="A439" s="48">
        <v>3759</v>
      </c>
      <c r="B439" s="53" t="s">
        <v>157</v>
      </c>
      <c r="C439" s="53"/>
      <c r="D439" s="7"/>
      <c r="E439" s="9"/>
      <c r="F439" s="173">
        <v>1</v>
      </c>
      <c r="G439" s="9"/>
      <c r="H439" s="8">
        <f t="shared" si="334"/>
        <v>1</v>
      </c>
      <c r="I439" s="4">
        <v>1</v>
      </c>
      <c r="J439" s="9" t="s">
        <v>216</v>
      </c>
      <c r="K439" s="14"/>
      <c r="L439" s="19">
        <f t="shared" si="335"/>
        <v>0</v>
      </c>
      <c r="M439" s="32"/>
      <c r="N439" s="345"/>
      <c r="O439" s="359">
        <f t="shared" si="336"/>
        <v>0</v>
      </c>
      <c r="P439" s="19">
        <f t="shared" si="337"/>
        <v>0</v>
      </c>
      <c r="Q439" s="42"/>
      <c r="R439" s="42"/>
      <c r="S439" s="42"/>
      <c r="T439" s="42"/>
      <c r="U439" s="19">
        <f t="shared" si="338"/>
        <v>0</v>
      </c>
      <c r="V439" s="45"/>
      <c r="X439" s="1"/>
      <c r="Y439" s="1"/>
      <c r="Z439" s="1"/>
      <c r="AA439" s="1"/>
      <c r="AB439" s="1"/>
      <c r="AC439" s="1"/>
      <c r="AD439" s="1"/>
      <c r="AE439" s="1"/>
      <c r="AF439" s="1"/>
      <c r="AG439" s="1"/>
      <c r="AH439" s="1"/>
      <c r="AI439" s="1"/>
    </row>
    <row r="440" spans="1:35" s="3" customFormat="1">
      <c r="A440" s="48">
        <v>3760</v>
      </c>
      <c r="B440" s="53" t="s">
        <v>459</v>
      </c>
      <c r="C440" s="53"/>
      <c r="D440" s="7"/>
      <c r="E440" s="9"/>
      <c r="F440" s="173">
        <v>1</v>
      </c>
      <c r="G440" s="9"/>
      <c r="H440" s="8">
        <f t="shared" si="334"/>
        <v>1</v>
      </c>
      <c r="I440" s="4">
        <v>1</v>
      </c>
      <c r="J440" s="9" t="s">
        <v>216</v>
      </c>
      <c r="K440" s="14"/>
      <c r="L440" s="19">
        <f t="shared" si="335"/>
        <v>0</v>
      </c>
      <c r="M440" s="32"/>
      <c r="N440" s="345"/>
      <c r="O440" s="359">
        <f t="shared" si="336"/>
        <v>0</v>
      </c>
      <c r="P440" s="19">
        <f t="shared" si="337"/>
        <v>0</v>
      </c>
      <c r="Q440" s="42"/>
      <c r="R440" s="42"/>
      <c r="S440" s="42"/>
      <c r="T440" s="42"/>
      <c r="U440" s="19">
        <f t="shared" si="338"/>
        <v>0</v>
      </c>
      <c r="V440" s="45"/>
      <c r="X440" s="1"/>
      <c r="Y440" s="1"/>
      <c r="Z440" s="1"/>
      <c r="AA440" s="1"/>
      <c r="AB440" s="1"/>
      <c r="AC440" s="1"/>
      <c r="AD440" s="1"/>
      <c r="AE440" s="1"/>
      <c r="AF440" s="1"/>
      <c r="AG440" s="1"/>
      <c r="AH440" s="1"/>
      <c r="AI440" s="1"/>
    </row>
    <row r="441" spans="1:35" s="3" customFormat="1">
      <c r="A441" s="48">
        <v>3761</v>
      </c>
      <c r="B441" s="53" t="s">
        <v>701</v>
      </c>
      <c r="C441" s="53"/>
      <c r="D441" s="7"/>
      <c r="E441" s="9"/>
      <c r="F441" s="173">
        <v>1</v>
      </c>
      <c r="G441" s="9"/>
      <c r="H441" s="8">
        <f t="shared" si="334"/>
        <v>1</v>
      </c>
      <c r="I441" s="4">
        <v>1</v>
      </c>
      <c r="J441" s="9" t="s">
        <v>216</v>
      </c>
      <c r="K441" s="14"/>
      <c r="L441" s="19">
        <f t="shared" si="335"/>
        <v>0</v>
      </c>
      <c r="M441" s="32"/>
      <c r="N441" s="345"/>
      <c r="O441" s="359">
        <f t="shared" si="336"/>
        <v>0</v>
      </c>
      <c r="P441" s="19">
        <f t="shared" si="337"/>
        <v>0</v>
      </c>
      <c r="Q441" s="42"/>
      <c r="R441" s="42"/>
      <c r="S441" s="42"/>
      <c r="T441" s="42"/>
      <c r="U441" s="19">
        <f t="shared" si="338"/>
        <v>0</v>
      </c>
      <c r="V441" s="45"/>
      <c r="X441" s="1"/>
      <c r="Y441" s="1"/>
      <c r="Z441" s="1"/>
      <c r="AA441" s="1"/>
      <c r="AB441" s="1"/>
      <c r="AC441" s="1"/>
      <c r="AD441" s="1"/>
      <c r="AE441" s="1"/>
      <c r="AF441" s="1"/>
      <c r="AG441" s="1"/>
      <c r="AH441" s="1"/>
      <c r="AI441" s="1"/>
    </row>
    <row r="442" spans="1:35" s="3" customFormat="1">
      <c r="A442" s="48">
        <v>3762</v>
      </c>
      <c r="B442" s="53" t="s">
        <v>460</v>
      </c>
      <c r="C442" s="53"/>
      <c r="D442" s="7"/>
      <c r="E442" s="4"/>
      <c r="F442" s="173">
        <v>1</v>
      </c>
      <c r="G442" s="9"/>
      <c r="H442" s="8">
        <f t="shared" si="334"/>
        <v>1</v>
      </c>
      <c r="I442" s="4">
        <v>1</v>
      </c>
      <c r="J442" s="9" t="s">
        <v>216</v>
      </c>
      <c r="K442" s="14"/>
      <c r="L442" s="19">
        <f t="shared" si="335"/>
        <v>0</v>
      </c>
      <c r="M442" s="32"/>
      <c r="N442" s="345"/>
      <c r="O442" s="359">
        <f t="shared" si="336"/>
        <v>0</v>
      </c>
      <c r="P442" s="19">
        <f t="shared" si="337"/>
        <v>0</v>
      </c>
      <c r="Q442" s="42"/>
      <c r="R442" s="42"/>
      <c r="S442" s="42"/>
      <c r="T442" s="42"/>
      <c r="U442" s="19">
        <f t="shared" si="338"/>
        <v>0</v>
      </c>
      <c r="V442" s="45"/>
      <c r="X442" s="1"/>
      <c r="Y442" s="1"/>
      <c r="Z442" s="1"/>
      <c r="AA442" s="1"/>
      <c r="AB442" s="1"/>
      <c r="AC442" s="1"/>
      <c r="AD442" s="1"/>
      <c r="AE442" s="1"/>
      <c r="AF442" s="1"/>
      <c r="AG442" s="1"/>
      <c r="AH442" s="1"/>
      <c r="AI442" s="1"/>
    </row>
    <row r="443" spans="1:35" s="3" customFormat="1">
      <c r="A443" s="48">
        <v>3784</v>
      </c>
      <c r="B443" s="53" t="s">
        <v>343</v>
      </c>
      <c r="C443" s="53"/>
      <c r="D443" s="7"/>
      <c r="E443" s="4"/>
      <c r="F443" s="173">
        <v>1</v>
      </c>
      <c r="G443" s="9"/>
      <c r="H443" s="8">
        <f t="shared" si="334"/>
        <v>1</v>
      </c>
      <c r="I443" s="4">
        <v>1</v>
      </c>
      <c r="J443" s="9" t="s">
        <v>216</v>
      </c>
      <c r="K443" s="14"/>
      <c r="L443" s="19">
        <f t="shared" si="335"/>
        <v>0</v>
      </c>
      <c r="M443" s="32"/>
      <c r="N443" s="345"/>
      <c r="O443" s="359">
        <f t="shared" si="336"/>
        <v>0</v>
      </c>
      <c r="P443" s="19">
        <f t="shared" si="337"/>
        <v>0</v>
      </c>
      <c r="Q443" s="42"/>
      <c r="R443" s="42"/>
      <c r="S443" s="42"/>
      <c r="T443" s="42"/>
      <c r="U443" s="19">
        <f t="shared" si="338"/>
        <v>0</v>
      </c>
      <c r="V443" s="45"/>
      <c r="X443" s="1"/>
      <c r="Y443" s="1"/>
      <c r="Z443" s="1"/>
      <c r="AA443" s="1"/>
      <c r="AB443" s="1"/>
      <c r="AC443" s="1"/>
      <c r="AD443" s="1"/>
      <c r="AE443" s="1"/>
      <c r="AF443" s="1"/>
      <c r="AG443" s="1"/>
      <c r="AH443" s="1"/>
      <c r="AI443" s="1"/>
    </row>
    <row r="444" spans="1:35" s="3" customFormat="1">
      <c r="A444" s="180">
        <v>3793</v>
      </c>
      <c r="B444" s="53" t="s">
        <v>461</v>
      </c>
      <c r="C444" s="53"/>
      <c r="D444" s="7"/>
      <c r="E444" s="4"/>
      <c r="F444" s="173">
        <v>1</v>
      </c>
      <c r="G444" s="9"/>
      <c r="H444" s="8">
        <f t="shared" si="334"/>
        <v>1</v>
      </c>
      <c r="I444" s="4">
        <v>1</v>
      </c>
      <c r="J444" s="9" t="s">
        <v>216</v>
      </c>
      <c r="K444" s="14"/>
      <c r="L444" s="19">
        <f t="shared" si="335"/>
        <v>0</v>
      </c>
      <c r="M444" s="32"/>
      <c r="N444" s="345"/>
      <c r="O444" s="359">
        <f t="shared" si="336"/>
        <v>0</v>
      </c>
      <c r="P444" s="19">
        <f t="shared" si="337"/>
        <v>0</v>
      </c>
      <c r="Q444" s="42"/>
      <c r="R444" s="42"/>
      <c r="S444" s="42"/>
      <c r="T444" s="42"/>
      <c r="U444" s="19">
        <f t="shared" si="338"/>
        <v>0</v>
      </c>
      <c r="V444" s="45"/>
      <c r="X444" s="1"/>
      <c r="Y444" s="1"/>
      <c r="Z444" s="1"/>
      <c r="AA444" s="1"/>
      <c r="AB444" s="1"/>
      <c r="AC444" s="1"/>
      <c r="AD444" s="1"/>
      <c r="AE444" s="1"/>
      <c r="AF444" s="1"/>
      <c r="AG444" s="1"/>
      <c r="AH444" s="1"/>
      <c r="AI444" s="1"/>
    </row>
    <row r="445" spans="1:35" s="3" customFormat="1">
      <c r="A445" s="48">
        <v>3794</v>
      </c>
      <c r="B445" s="53" t="s">
        <v>158</v>
      </c>
      <c r="C445" s="53"/>
      <c r="D445" s="7"/>
      <c r="E445" s="4"/>
      <c r="F445" s="173">
        <v>1</v>
      </c>
      <c r="G445" s="9"/>
      <c r="H445" s="8">
        <f t="shared" si="334"/>
        <v>1</v>
      </c>
      <c r="I445" s="4">
        <v>1</v>
      </c>
      <c r="J445" s="9" t="s">
        <v>216</v>
      </c>
      <c r="K445" s="14"/>
      <c r="L445" s="19">
        <f t="shared" si="335"/>
        <v>0</v>
      </c>
      <c r="M445" s="32"/>
      <c r="N445" s="345"/>
      <c r="O445" s="359">
        <f t="shared" si="336"/>
        <v>0</v>
      </c>
      <c r="P445" s="19">
        <f t="shared" si="337"/>
        <v>0</v>
      </c>
      <c r="Q445" s="42"/>
      <c r="R445" s="42"/>
      <c r="S445" s="42"/>
      <c r="T445" s="42"/>
      <c r="U445" s="19">
        <f t="shared" si="338"/>
        <v>0</v>
      </c>
      <c r="V445" s="42">
        <f>P445</f>
        <v>0</v>
      </c>
      <c r="X445" s="1"/>
      <c r="Y445" s="1"/>
      <c r="Z445" s="1"/>
      <c r="AA445" s="1"/>
      <c r="AB445" s="1"/>
      <c r="AC445" s="1"/>
      <c r="AD445" s="1"/>
      <c r="AE445" s="1"/>
      <c r="AF445" s="1"/>
      <c r="AG445" s="1"/>
      <c r="AH445" s="1"/>
      <c r="AI445" s="1"/>
    </row>
    <row r="446" spans="1:35" s="3" customFormat="1">
      <c r="A446" s="48">
        <v>3797</v>
      </c>
      <c r="B446" s="53" t="s">
        <v>159</v>
      </c>
      <c r="C446" s="53"/>
      <c r="D446" s="7"/>
      <c r="E446" s="4"/>
      <c r="F446" s="173">
        <v>1</v>
      </c>
      <c r="G446" s="9"/>
      <c r="H446" s="8">
        <f t="shared" si="334"/>
        <v>1</v>
      </c>
      <c r="I446" s="4">
        <v>1</v>
      </c>
      <c r="J446" s="9" t="s">
        <v>216</v>
      </c>
      <c r="K446" s="14"/>
      <c r="L446" s="19">
        <f t="shared" si="335"/>
        <v>0</v>
      </c>
      <c r="M446" s="32"/>
      <c r="N446" s="345"/>
      <c r="O446" s="359">
        <f t="shared" si="336"/>
        <v>0</v>
      </c>
      <c r="P446" s="19">
        <f t="shared" si="337"/>
        <v>0</v>
      </c>
      <c r="Q446" s="42"/>
      <c r="R446" s="42"/>
      <c r="S446" s="42"/>
      <c r="T446" s="42"/>
      <c r="U446" s="19">
        <f t="shared" si="338"/>
        <v>0</v>
      </c>
      <c r="V446" s="45"/>
      <c r="X446" s="1"/>
      <c r="Y446" s="1"/>
      <c r="Z446" s="1"/>
      <c r="AA446" s="1"/>
      <c r="AB446" s="1"/>
      <c r="AC446" s="1"/>
      <c r="AD446" s="1"/>
      <c r="AE446" s="1"/>
      <c r="AF446" s="1"/>
      <c r="AG446" s="1"/>
      <c r="AH446" s="1"/>
      <c r="AI446" s="1"/>
    </row>
    <row r="447" spans="1:35" s="3" customFormat="1">
      <c r="A447" s="18"/>
      <c r="B447" s="55" t="s">
        <v>253</v>
      </c>
      <c r="C447" s="55"/>
      <c r="D447" s="7"/>
      <c r="E447" s="4"/>
      <c r="F447" s="173"/>
      <c r="G447" s="9"/>
      <c r="H447" s="8"/>
      <c r="I447" s="4"/>
      <c r="J447" s="9"/>
      <c r="K447" s="14"/>
      <c r="L447" s="21">
        <f t="shared" ref="L447:V447" si="340">SUM(L428:L446)</f>
        <v>0</v>
      </c>
      <c r="M447" s="28">
        <f t="shared" si="340"/>
        <v>0</v>
      </c>
      <c r="N447" s="346">
        <f t="shared" ref="N447" si="341">SUM(N428:N446)</f>
        <v>0</v>
      </c>
      <c r="O447" s="355">
        <f t="shared" ref="O447" si="342">SUM(O428:O446)</f>
        <v>0</v>
      </c>
      <c r="P447" s="21">
        <f t="shared" si="340"/>
        <v>0</v>
      </c>
      <c r="Q447" s="43">
        <f t="shared" si="340"/>
        <v>0</v>
      </c>
      <c r="R447" s="43">
        <f t="shared" si="340"/>
        <v>0</v>
      </c>
      <c r="S447" s="43">
        <f t="shared" si="340"/>
        <v>0</v>
      </c>
      <c r="T447" s="43">
        <f t="shared" si="340"/>
        <v>0</v>
      </c>
      <c r="U447" s="21">
        <f t="shared" si="340"/>
        <v>0</v>
      </c>
      <c r="V447" s="43">
        <f t="shared" si="340"/>
        <v>0</v>
      </c>
      <c r="X447" s="1"/>
      <c r="Y447" s="1"/>
      <c r="Z447" s="1"/>
      <c r="AA447" s="1"/>
      <c r="AB447" s="1"/>
      <c r="AC447" s="1"/>
      <c r="AD447" s="1"/>
      <c r="AE447" s="1"/>
      <c r="AF447" s="1"/>
      <c r="AG447" s="1"/>
      <c r="AH447" s="1"/>
      <c r="AI447" s="1"/>
    </row>
    <row r="448" spans="1:35" s="3" customFormat="1">
      <c r="A448" s="18"/>
      <c r="B448" s="53"/>
      <c r="C448" s="53"/>
      <c r="D448" s="7"/>
      <c r="E448" s="4"/>
      <c r="F448" s="173"/>
      <c r="G448" s="9"/>
      <c r="H448" s="8"/>
      <c r="I448" s="4"/>
      <c r="J448" s="4"/>
      <c r="K448" s="14"/>
      <c r="L448" s="19"/>
      <c r="M448" s="32"/>
      <c r="N448" s="345"/>
      <c r="O448" s="359"/>
      <c r="P448" s="19"/>
      <c r="Q448" s="42"/>
      <c r="R448" s="42"/>
      <c r="S448" s="42"/>
      <c r="T448" s="42"/>
      <c r="U448" s="19"/>
      <c r="V448" s="42"/>
      <c r="X448" s="1"/>
      <c r="Y448" s="1"/>
      <c r="Z448" s="1"/>
      <c r="AA448" s="1"/>
      <c r="AB448" s="1"/>
      <c r="AC448" s="1"/>
      <c r="AD448" s="1"/>
      <c r="AE448" s="1"/>
      <c r="AF448" s="1"/>
      <c r="AG448" s="1"/>
      <c r="AH448" s="1"/>
      <c r="AI448" s="1"/>
    </row>
    <row r="449" spans="1:35" s="3" customFormat="1">
      <c r="A449" s="181">
        <v>3800</v>
      </c>
      <c r="B449" s="38" t="s">
        <v>235</v>
      </c>
      <c r="C449" s="38"/>
      <c r="D449" s="7"/>
      <c r="E449" s="9"/>
      <c r="F449" s="173"/>
      <c r="G449" s="9"/>
      <c r="H449" s="8"/>
      <c r="I449" s="4"/>
      <c r="J449" s="9"/>
      <c r="K449" s="14"/>
      <c r="L449" s="19"/>
      <c r="M449" s="32"/>
      <c r="N449" s="345"/>
      <c r="O449" s="359"/>
      <c r="P449" s="19"/>
      <c r="Q449" s="42"/>
      <c r="R449" s="42"/>
      <c r="S449" s="42"/>
      <c r="T449" s="42"/>
      <c r="U449" s="19"/>
      <c r="V449" s="42"/>
      <c r="X449" s="1"/>
      <c r="Y449" s="1"/>
      <c r="Z449" s="1"/>
      <c r="AA449" s="1"/>
      <c r="AB449" s="1"/>
      <c r="AC449" s="1"/>
      <c r="AD449" s="1"/>
      <c r="AE449" s="1"/>
      <c r="AF449" s="1"/>
      <c r="AG449" s="1"/>
      <c r="AH449" s="1"/>
      <c r="AI449" s="1"/>
    </row>
    <row r="450" spans="1:35" s="3" customFormat="1">
      <c r="A450" s="48">
        <v>3801</v>
      </c>
      <c r="B450" s="53" t="s">
        <v>160</v>
      </c>
      <c r="C450" s="53"/>
      <c r="D450" s="7"/>
      <c r="E450" s="9"/>
      <c r="F450" s="173">
        <f>scout</f>
        <v>0</v>
      </c>
      <c r="G450" s="9"/>
      <c r="H450" s="8">
        <f t="shared" ref="H450:H464" si="343">SUM(E450:G450)</f>
        <v>0</v>
      </c>
      <c r="I450" s="4">
        <v>1</v>
      </c>
      <c r="J450" s="9" t="s">
        <v>260</v>
      </c>
      <c r="K450" s="14"/>
      <c r="L450" s="19">
        <f t="shared" ref="L450:L464" si="344">H450*I450*K450</f>
        <v>0</v>
      </c>
      <c r="M450" s="32"/>
      <c r="N450" s="345"/>
      <c r="O450" s="359">
        <f t="shared" ref="O450:O464" si="345">L:L+N:N</f>
        <v>0</v>
      </c>
      <c r="P450" s="19">
        <f t="shared" ref="P450:P464" si="346">MAX(L450-SUM(Q450:T450),0)</f>
        <v>0</v>
      </c>
      <c r="Q450" s="42"/>
      <c r="R450" s="42"/>
      <c r="S450" s="42"/>
      <c r="T450" s="42"/>
      <c r="U450" s="19">
        <f t="shared" ref="U450:U464" si="347">L450-SUM(P450:T450)</f>
        <v>0</v>
      </c>
      <c r="V450" s="42">
        <f t="shared" ref="V450:V464" si="348">P450</f>
        <v>0</v>
      </c>
      <c r="X450" s="1"/>
      <c r="Y450" s="1"/>
      <c r="Z450" s="1"/>
      <c r="AA450" s="1"/>
      <c r="AB450" s="1"/>
      <c r="AC450" s="1"/>
      <c r="AD450" s="1"/>
      <c r="AE450" s="1"/>
      <c r="AF450" s="1"/>
      <c r="AG450" s="1"/>
      <c r="AH450" s="1"/>
      <c r="AI450" s="1"/>
    </row>
    <row r="451" spans="1:35" s="3" customFormat="1">
      <c r="A451" s="180">
        <v>3802</v>
      </c>
      <c r="B451" s="53" t="s">
        <v>373</v>
      </c>
      <c r="C451" s="53"/>
      <c r="D451" s="7"/>
      <c r="E451" s="9"/>
      <c r="F451" s="173">
        <v>1</v>
      </c>
      <c r="G451" s="9"/>
      <c r="H451" s="8">
        <f t="shared" si="343"/>
        <v>1</v>
      </c>
      <c r="I451" s="4">
        <v>1</v>
      </c>
      <c r="J451" s="9" t="s">
        <v>260</v>
      </c>
      <c r="K451" s="14"/>
      <c r="L451" s="19">
        <f t="shared" si="344"/>
        <v>0</v>
      </c>
      <c r="M451" s="32"/>
      <c r="N451" s="345"/>
      <c r="O451" s="359">
        <f t="shared" si="345"/>
        <v>0</v>
      </c>
      <c r="P451" s="19">
        <f t="shared" si="346"/>
        <v>0</v>
      </c>
      <c r="Q451" s="42"/>
      <c r="R451" s="42"/>
      <c r="S451" s="42"/>
      <c r="T451" s="42"/>
      <c r="U451" s="19">
        <f t="shared" si="347"/>
        <v>0</v>
      </c>
      <c r="V451" s="42">
        <f t="shared" si="348"/>
        <v>0</v>
      </c>
      <c r="X451" s="1"/>
      <c r="Y451" s="1"/>
      <c r="Z451" s="1"/>
      <c r="AA451" s="1"/>
      <c r="AB451" s="1"/>
      <c r="AC451" s="1"/>
      <c r="AD451" s="1"/>
      <c r="AE451" s="1"/>
      <c r="AF451" s="1"/>
      <c r="AG451" s="1"/>
      <c r="AH451" s="1"/>
      <c r="AI451" s="1"/>
    </row>
    <row r="452" spans="1:35" s="3" customFormat="1">
      <c r="A452" s="48">
        <v>3803</v>
      </c>
      <c r="B452" s="53" t="s">
        <v>161</v>
      </c>
      <c r="C452" s="53"/>
      <c r="D452" s="7"/>
      <c r="E452" s="9">
        <f>2*F452/5</f>
        <v>0</v>
      </c>
      <c r="F452" s="173">
        <f>location</f>
        <v>0</v>
      </c>
      <c r="G452" s="9"/>
      <c r="H452" s="8">
        <f t="shared" si="343"/>
        <v>0</v>
      </c>
      <c r="I452" s="4">
        <v>1</v>
      </c>
      <c r="J452" s="9" t="s">
        <v>260</v>
      </c>
      <c r="K452" s="14"/>
      <c r="L452" s="19">
        <f t="shared" si="344"/>
        <v>0</v>
      </c>
      <c r="M452" s="32"/>
      <c r="N452" s="345"/>
      <c r="O452" s="359">
        <f t="shared" si="345"/>
        <v>0</v>
      </c>
      <c r="P452" s="19">
        <f t="shared" si="346"/>
        <v>0</v>
      </c>
      <c r="Q452" s="42"/>
      <c r="R452" s="42"/>
      <c r="S452" s="42"/>
      <c r="T452" s="42"/>
      <c r="U452" s="19">
        <f t="shared" si="347"/>
        <v>0</v>
      </c>
      <c r="V452" s="42">
        <f t="shared" si="348"/>
        <v>0</v>
      </c>
      <c r="X452" s="1"/>
      <c r="Y452" s="1"/>
      <c r="Z452" s="1"/>
      <c r="AA452" s="1"/>
      <c r="AB452" s="1"/>
      <c r="AC452" s="1"/>
      <c r="AD452" s="1"/>
      <c r="AE452" s="1"/>
      <c r="AF452" s="1"/>
      <c r="AG452" s="1"/>
      <c r="AH452" s="1"/>
      <c r="AI452" s="1"/>
    </row>
    <row r="453" spans="1:35" s="3" customFormat="1">
      <c r="A453" s="48">
        <v>3804</v>
      </c>
      <c r="B453" s="53" t="s">
        <v>162</v>
      </c>
      <c r="C453" s="53"/>
      <c r="D453" s="7"/>
      <c r="E453" s="9"/>
      <c r="F453" s="173">
        <v>1</v>
      </c>
      <c r="G453" s="9"/>
      <c r="H453" s="8">
        <f t="shared" si="343"/>
        <v>1</v>
      </c>
      <c r="I453" s="4">
        <v>1</v>
      </c>
      <c r="J453" s="9" t="s">
        <v>260</v>
      </c>
      <c r="K453" s="14"/>
      <c r="L453" s="19">
        <f t="shared" si="344"/>
        <v>0</v>
      </c>
      <c r="M453" s="32"/>
      <c r="N453" s="345"/>
      <c r="O453" s="359">
        <f t="shared" si="345"/>
        <v>0</v>
      </c>
      <c r="P453" s="19">
        <f t="shared" si="346"/>
        <v>0</v>
      </c>
      <c r="Q453" s="42"/>
      <c r="R453" s="42"/>
      <c r="S453" s="42"/>
      <c r="T453" s="42"/>
      <c r="U453" s="19">
        <f t="shared" si="347"/>
        <v>0</v>
      </c>
      <c r="V453" s="42">
        <f t="shared" si="348"/>
        <v>0</v>
      </c>
      <c r="X453" s="1"/>
      <c r="Y453" s="1"/>
      <c r="Z453" s="1"/>
      <c r="AA453" s="1"/>
      <c r="AB453" s="1"/>
      <c r="AC453" s="1"/>
      <c r="AD453" s="1"/>
      <c r="AE453" s="1"/>
      <c r="AF453" s="1"/>
      <c r="AG453" s="1"/>
      <c r="AH453" s="1"/>
      <c r="AI453" s="1"/>
    </row>
    <row r="454" spans="1:35" s="3" customFormat="1">
      <c r="A454" s="180">
        <v>3820</v>
      </c>
      <c r="B454" s="53" t="s">
        <v>376</v>
      </c>
      <c r="C454" s="53"/>
      <c r="D454" s="7"/>
      <c r="E454" s="9"/>
      <c r="F454" s="173">
        <v>1</v>
      </c>
      <c r="G454" s="9"/>
      <c r="H454" s="8">
        <f t="shared" si="343"/>
        <v>1</v>
      </c>
      <c r="I454" s="4">
        <v>1</v>
      </c>
      <c r="J454" s="9" t="s">
        <v>260</v>
      </c>
      <c r="K454" s="14"/>
      <c r="L454" s="19">
        <f t="shared" si="344"/>
        <v>0</v>
      </c>
      <c r="M454" s="32"/>
      <c r="N454" s="345"/>
      <c r="O454" s="359">
        <f t="shared" si="345"/>
        <v>0</v>
      </c>
      <c r="P454" s="19">
        <f t="shared" si="346"/>
        <v>0</v>
      </c>
      <c r="Q454" s="42"/>
      <c r="R454" s="42"/>
      <c r="S454" s="42"/>
      <c r="T454" s="42"/>
      <c r="U454" s="19">
        <f t="shared" si="347"/>
        <v>0</v>
      </c>
      <c r="V454" s="42">
        <f t="shared" si="348"/>
        <v>0</v>
      </c>
      <c r="X454" s="1"/>
      <c r="Y454" s="1"/>
      <c r="Z454" s="1"/>
      <c r="AA454" s="1"/>
      <c r="AB454" s="1"/>
      <c r="AC454" s="1"/>
      <c r="AD454" s="1"/>
      <c r="AE454" s="1"/>
      <c r="AF454" s="1"/>
      <c r="AG454" s="1"/>
      <c r="AH454" s="1"/>
      <c r="AI454" s="1"/>
    </row>
    <row r="455" spans="1:35" s="3" customFormat="1">
      <c r="A455" s="180">
        <v>3839</v>
      </c>
      <c r="B455" s="53" t="s">
        <v>377</v>
      </c>
      <c r="C455" s="53"/>
      <c r="D455" s="7"/>
      <c r="E455" s="9"/>
      <c r="F455" s="173">
        <v>1</v>
      </c>
      <c r="G455" s="9"/>
      <c r="H455" s="8">
        <f t="shared" si="343"/>
        <v>1</v>
      </c>
      <c r="I455" s="4">
        <v>1</v>
      </c>
      <c r="J455" s="9" t="s">
        <v>260</v>
      </c>
      <c r="K455" s="14"/>
      <c r="L455" s="19">
        <f t="shared" si="344"/>
        <v>0</v>
      </c>
      <c r="M455" s="32"/>
      <c r="N455" s="345"/>
      <c r="O455" s="359">
        <f t="shared" si="345"/>
        <v>0</v>
      </c>
      <c r="P455" s="19">
        <f t="shared" si="346"/>
        <v>0</v>
      </c>
      <c r="Q455" s="42"/>
      <c r="R455" s="42"/>
      <c r="S455" s="42"/>
      <c r="T455" s="42"/>
      <c r="U455" s="19">
        <f t="shared" si="347"/>
        <v>0</v>
      </c>
      <c r="V455" s="42">
        <f t="shared" si="348"/>
        <v>0</v>
      </c>
      <c r="X455" s="1"/>
      <c r="Y455" s="1"/>
      <c r="Z455" s="1"/>
      <c r="AA455" s="1"/>
      <c r="AB455" s="1"/>
      <c r="AC455" s="1"/>
      <c r="AD455" s="1"/>
      <c r="AE455" s="1"/>
      <c r="AF455" s="1"/>
      <c r="AG455" s="1"/>
      <c r="AH455" s="1"/>
      <c r="AI455" s="1"/>
    </row>
    <row r="456" spans="1:35" s="3" customFormat="1">
      <c r="A456" s="48">
        <v>3840</v>
      </c>
      <c r="B456" s="53" t="s">
        <v>163</v>
      </c>
      <c r="C456" s="53"/>
      <c r="D456" s="7"/>
      <c r="E456" s="9"/>
      <c r="F456" s="173">
        <f>location</f>
        <v>0</v>
      </c>
      <c r="G456" s="9"/>
      <c r="H456" s="8">
        <f t="shared" si="343"/>
        <v>0</v>
      </c>
      <c r="I456" s="4">
        <v>1</v>
      </c>
      <c r="J456" s="9" t="s">
        <v>260</v>
      </c>
      <c r="K456" s="14"/>
      <c r="L456" s="19">
        <f t="shared" si="344"/>
        <v>0</v>
      </c>
      <c r="M456" s="32"/>
      <c r="N456" s="345"/>
      <c r="O456" s="359">
        <f t="shared" si="345"/>
        <v>0</v>
      </c>
      <c r="P456" s="19">
        <f t="shared" si="346"/>
        <v>0</v>
      </c>
      <c r="Q456" s="42"/>
      <c r="R456" s="42"/>
      <c r="S456" s="42"/>
      <c r="T456" s="42"/>
      <c r="U456" s="19">
        <f t="shared" si="347"/>
        <v>0</v>
      </c>
      <c r="V456" s="42">
        <f t="shared" si="348"/>
        <v>0</v>
      </c>
      <c r="X456" s="1"/>
      <c r="Y456" s="1"/>
      <c r="Z456" s="1"/>
      <c r="AA456" s="1"/>
      <c r="AB456" s="1"/>
      <c r="AC456" s="1"/>
      <c r="AD456" s="1"/>
      <c r="AE456" s="1"/>
      <c r="AF456" s="1"/>
      <c r="AG456" s="1"/>
      <c r="AH456" s="1"/>
      <c r="AI456" s="1"/>
    </row>
    <row r="457" spans="1:35" s="3" customFormat="1">
      <c r="A457" s="48">
        <v>3843</v>
      </c>
      <c r="B457" s="53" t="s">
        <v>702</v>
      </c>
      <c r="C457" s="53"/>
      <c r="D457" s="7"/>
      <c r="E457" s="9"/>
      <c r="F457" s="173">
        <v>1</v>
      </c>
      <c r="G457" s="9"/>
      <c r="H457" s="8">
        <f t="shared" si="343"/>
        <v>1</v>
      </c>
      <c r="I457" s="4">
        <v>1</v>
      </c>
      <c r="J457" s="9" t="s">
        <v>216</v>
      </c>
      <c r="K457" s="14"/>
      <c r="L457" s="19">
        <f t="shared" si="344"/>
        <v>0</v>
      </c>
      <c r="M457" s="32"/>
      <c r="N457" s="345"/>
      <c r="O457" s="359">
        <f t="shared" si="345"/>
        <v>0</v>
      </c>
      <c r="P457" s="19">
        <f t="shared" si="346"/>
        <v>0</v>
      </c>
      <c r="Q457" s="42"/>
      <c r="R457" s="42"/>
      <c r="S457" s="42"/>
      <c r="T457" s="42"/>
      <c r="U457" s="19">
        <f t="shared" si="347"/>
        <v>0</v>
      </c>
      <c r="V457" s="42">
        <f t="shared" si="348"/>
        <v>0</v>
      </c>
      <c r="X457" s="1"/>
      <c r="Y457" s="1"/>
      <c r="Z457" s="1"/>
      <c r="AA457" s="1"/>
      <c r="AB457" s="1"/>
      <c r="AC457" s="1"/>
      <c r="AD457" s="1"/>
      <c r="AE457" s="1"/>
      <c r="AF457" s="1"/>
      <c r="AG457" s="1"/>
      <c r="AH457" s="1"/>
      <c r="AI457" s="1"/>
    </row>
    <row r="458" spans="1:35" s="3" customFormat="1">
      <c r="A458" s="48">
        <v>3844</v>
      </c>
      <c r="B458" s="53" t="s">
        <v>164</v>
      </c>
      <c r="C458" s="53"/>
      <c r="D458" s="7"/>
      <c r="E458" s="9"/>
      <c r="F458" s="173">
        <f>location</f>
        <v>0</v>
      </c>
      <c r="G458" s="9"/>
      <c r="H458" s="8">
        <f t="shared" si="343"/>
        <v>0</v>
      </c>
      <c r="I458" s="4">
        <v>1</v>
      </c>
      <c r="J458" s="9" t="s">
        <v>260</v>
      </c>
      <c r="K458" s="14"/>
      <c r="L458" s="19">
        <f t="shared" si="344"/>
        <v>0</v>
      </c>
      <c r="M458" s="32"/>
      <c r="N458" s="345"/>
      <c r="O458" s="359">
        <f t="shared" si="345"/>
        <v>0</v>
      </c>
      <c r="P458" s="19">
        <f t="shared" si="346"/>
        <v>0</v>
      </c>
      <c r="Q458" s="42"/>
      <c r="R458" s="42"/>
      <c r="S458" s="42"/>
      <c r="T458" s="42"/>
      <c r="U458" s="19">
        <f t="shared" si="347"/>
        <v>0</v>
      </c>
      <c r="V458" s="42">
        <f t="shared" si="348"/>
        <v>0</v>
      </c>
      <c r="X458" s="1"/>
      <c r="Y458" s="1"/>
      <c r="Z458" s="1"/>
      <c r="AA458" s="1"/>
      <c r="AB458" s="1"/>
      <c r="AC458" s="1"/>
      <c r="AD458" s="1"/>
      <c r="AE458" s="1"/>
      <c r="AF458" s="1"/>
      <c r="AG458" s="1"/>
      <c r="AH458" s="1"/>
      <c r="AI458" s="1"/>
    </row>
    <row r="459" spans="1:35" s="3" customFormat="1">
      <c r="A459" s="180">
        <v>3845</v>
      </c>
      <c r="B459" s="53" t="s">
        <v>379</v>
      </c>
      <c r="C459" s="53"/>
      <c r="D459" s="7"/>
      <c r="E459" s="9"/>
      <c r="F459" s="173">
        <v>1</v>
      </c>
      <c r="G459" s="9"/>
      <c r="H459" s="8">
        <f t="shared" si="343"/>
        <v>1</v>
      </c>
      <c r="I459" s="4">
        <v>1</v>
      </c>
      <c r="J459" s="9" t="s">
        <v>216</v>
      </c>
      <c r="K459" s="14"/>
      <c r="L459" s="19">
        <f t="shared" si="344"/>
        <v>0</v>
      </c>
      <c r="M459" s="32"/>
      <c r="N459" s="345"/>
      <c r="O459" s="359">
        <f t="shared" si="345"/>
        <v>0</v>
      </c>
      <c r="P459" s="19">
        <f t="shared" si="346"/>
        <v>0</v>
      </c>
      <c r="Q459" s="42"/>
      <c r="R459" s="42"/>
      <c r="S459" s="42"/>
      <c r="T459" s="42"/>
      <c r="U459" s="19">
        <f t="shared" si="347"/>
        <v>0</v>
      </c>
      <c r="V459" s="42">
        <f t="shared" si="348"/>
        <v>0</v>
      </c>
      <c r="X459" s="1"/>
      <c r="Y459" s="1"/>
      <c r="Z459" s="1"/>
      <c r="AA459" s="1"/>
      <c r="AB459" s="1"/>
      <c r="AC459" s="1"/>
      <c r="AD459" s="1"/>
      <c r="AE459" s="1"/>
      <c r="AF459" s="1"/>
      <c r="AG459" s="1"/>
      <c r="AH459" s="1"/>
      <c r="AI459" s="1"/>
    </row>
    <row r="460" spans="1:35" s="3" customFormat="1">
      <c r="A460" s="48">
        <v>3846</v>
      </c>
      <c r="B460" s="53" t="s">
        <v>380</v>
      </c>
      <c r="C460" s="53"/>
      <c r="D460" s="7"/>
      <c r="E460" s="9"/>
      <c r="F460" s="173">
        <v>1</v>
      </c>
      <c r="G460" s="9"/>
      <c r="H460" s="8">
        <f t="shared" si="343"/>
        <v>1</v>
      </c>
      <c r="I460" s="4">
        <v>1</v>
      </c>
      <c r="J460" s="9" t="s">
        <v>216</v>
      </c>
      <c r="K460" s="14"/>
      <c r="L460" s="19">
        <f t="shared" si="344"/>
        <v>0</v>
      </c>
      <c r="M460" s="32"/>
      <c r="N460" s="345"/>
      <c r="O460" s="359">
        <f t="shared" si="345"/>
        <v>0</v>
      </c>
      <c r="P460" s="19">
        <f t="shared" si="346"/>
        <v>0</v>
      </c>
      <c r="Q460" s="42"/>
      <c r="R460" s="42"/>
      <c r="S460" s="42"/>
      <c r="T460" s="42"/>
      <c r="U460" s="19">
        <f t="shared" si="347"/>
        <v>0</v>
      </c>
      <c r="V460" s="42">
        <f t="shared" si="348"/>
        <v>0</v>
      </c>
      <c r="X460" s="1"/>
      <c r="Y460" s="1"/>
      <c r="Z460" s="1"/>
      <c r="AA460" s="1"/>
      <c r="AB460" s="1"/>
      <c r="AC460" s="1"/>
      <c r="AD460" s="1"/>
      <c r="AE460" s="1"/>
      <c r="AF460" s="1"/>
      <c r="AG460" s="1"/>
      <c r="AH460" s="1"/>
      <c r="AI460" s="1"/>
    </row>
    <row r="461" spans="1:35" s="3" customFormat="1">
      <c r="A461" s="180">
        <v>3849</v>
      </c>
      <c r="B461" s="53" t="s">
        <v>382</v>
      </c>
      <c r="C461" s="53"/>
      <c r="D461" s="7"/>
      <c r="E461" s="9"/>
      <c r="F461" s="173">
        <v>1</v>
      </c>
      <c r="G461" s="9"/>
      <c r="H461" s="8">
        <f t="shared" si="343"/>
        <v>1</v>
      </c>
      <c r="I461" s="4">
        <v>1</v>
      </c>
      <c r="J461" s="9" t="s">
        <v>216</v>
      </c>
      <c r="K461" s="14"/>
      <c r="L461" s="19">
        <f t="shared" si="344"/>
        <v>0</v>
      </c>
      <c r="M461" s="32"/>
      <c r="N461" s="345"/>
      <c r="O461" s="359">
        <f t="shared" si="345"/>
        <v>0</v>
      </c>
      <c r="P461" s="19">
        <f t="shared" si="346"/>
        <v>0</v>
      </c>
      <c r="Q461" s="42"/>
      <c r="R461" s="42"/>
      <c r="S461" s="42"/>
      <c r="T461" s="42"/>
      <c r="U461" s="19">
        <f t="shared" si="347"/>
        <v>0</v>
      </c>
      <c r="V461" s="42">
        <f t="shared" si="348"/>
        <v>0</v>
      </c>
      <c r="X461" s="1"/>
      <c r="Y461" s="1"/>
      <c r="Z461" s="1"/>
      <c r="AA461" s="1"/>
      <c r="AB461" s="1"/>
      <c r="AC461" s="1"/>
      <c r="AD461" s="1"/>
      <c r="AE461" s="1"/>
      <c r="AF461" s="1"/>
      <c r="AG461" s="1"/>
      <c r="AH461" s="1"/>
      <c r="AI461" s="1"/>
    </row>
    <row r="462" spans="1:35" s="3" customFormat="1">
      <c r="A462" s="48">
        <v>3855</v>
      </c>
      <c r="B462" s="53" t="s">
        <v>703</v>
      </c>
      <c r="C462" s="53"/>
      <c r="D462" s="7"/>
      <c r="E462" s="9"/>
      <c r="F462" s="173">
        <v>1</v>
      </c>
      <c r="G462" s="9"/>
      <c r="H462" s="8">
        <f t="shared" si="343"/>
        <v>1</v>
      </c>
      <c r="I462" s="4">
        <v>1</v>
      </c>
      <c r="J462" s="9" t="s">
        <v>216</v>
      </c>
      <c r="K462" s="14"/>
      <c r="L462" s="19">
        <f t="shared" si="344"/>
        <v>0</v>
      </c>
      <c r="M462" s="32"/>
      <c r="N462" s="345"/>
      <c r="O462" s="359">
        <f t="shared" si="345"/>
        <v>0</v>
      </c>
      <c r="P462" s="19">
        <f t="shared" si="346"/>
        <v>0</v>
      </c>
      <c r="Q462" s="42"/>
      <c r="R462" s="42"/>
      <c r="S462" s="42"/>
      <c r="T462" s="42"/>
      <c r="U462" s="19">
        <f t="shared" si="347"/>
        <v>0</v>
      </c>
      <c r="V462" s="42">
        <f t="shared" si="348"/>
        <v>0</v>
      </c>
      <c r="X462" s="1"/>
      <c r="Y462" s="1"/>
      <c r="Z462" s="1"/>
      <c r="AA462" s="1"/>
      <c r="AB462" s="1"/>
      <c r="AC462" s="1"/>
      <c r="AD462" s="1"/>
      <c r="AE462" s="1"/>
      <c r="AF462" s="1"/>
      <c r="AG462" s="1"/>
      <c r="AH462" s="1"/>
      <c r="AI462" s="1"/>
    </row>
    <row r="463" spans="1:35" s="3" customFormat="1">
      <c r="A463" s="180">
        <v>3880</v>
      </c>
      <c r="B463" s="53" t="s">
        <v>384</v>
      </c>
      <c r="C463" s="53"/>
      <c r="D463" s="7"/>
      <c r="E463" s="9"/>
      <c r="F463" s="173">
        <v>1</v>
      </c>
      <c r="G463" s="9"/>
      <c r="H463" s="8">
        <f t="shared" si="343"/>
        <v>1</v>
      </c>
      <c r="I463" s="4">
        <v>1</v>
      </c>
      <c r="J463" s="9" t="s">
        <v>216</v>
      </c>
      <c r="K463" s="14"/>
      <c r="L463" s="19">
        <f t="shared" si="344"/>
        <v>0</v>
      </c>
      <c r="M463" s="32"/>
      <c r="N463" s="345"/>
      <c r="O463" s="359">
        <f t="shared" si="345"/>
        <v>0</v>
      </c>
      <c r="P463" s="19">
        <f t="shared" si="346"/>
        <v>0</v>
      </c>
      <c r="Q463" s="42"/>
      <c r="R463" s="42"/>
      <c r="S463" s="42"/>
      <c r="T463" s="42"/>
      <c r="U463" s="19">
        <f t="shared" si="347"/>
        <v>0</v>
      </c>
      <c r="V463" s="42">
        <f t="shared" si="348"/>
        <v>0</v>
      </c>
      <c r="X463" s="1"/>
      <c r="Y463" s="1"/>
      <c r="Z463" s="1"/>
      <c r="AA463" s="1"/>
      <c r="AB463" s="1"/>
      <c r="AC463" s="1"/>
      <c r="AD463" s="1"/>
      <c r="AE463" s="1"/>
      <c r="AF463" s="1"/>
      <c r="AG463" s="1"/>
      <c r="AH463" s="1"/>
      <c r="AI463" s="1"/>
    </row>
    <row r="464" spans="1:35" s="3" customFormat="1">
      <c r="A464" s="48">
        <v>3883</v>
      </c>
      <c r="B464" s="53" t="s">
        <v>165</v>
      </c>
      <c r="C464" s="53"/>
      <c r="D464" s="7"/>
      <c r="E464" s="9"/>
      <c r="F464" s="173">
        <f>location</f>
        <v>0</v>
      </c>
      <c r="G464" s="9"/>
      <c r="H464" s="8">
        <f t="shared" si="343"/>
        <v>0</v>
      </c>
      <c r="I464" s="4">
        <v>1</v>
      </c>
      <c r="J464" s="9" t="s">
        <v>260</v>
      </c>
      <c r="K464" s="14"/>
      <c r="L464" s="19">
        <f t="shared" si="344"/>
        <v>0</v>
      </c>
      <c r="M464" s="32"/>
      <c r="N464" s="345"/>
      <c r="O464" s="359">
        <f t="shared" si="345"/>
        <v>0</v>
      </c>
      <c r="P464" s="19">
        <f t="shared" si="346"/>
        <v>0</v>
      </c>
      <c r="Q464" s="42"/>
      <c r="R464" s="42"/>
      <c r="S464" s="42"/>
      <c r="T464" s="42"/>
      <c r="U464" s="19">
        <f t="shared" si="347"/>
        <v>0</v>
      </c>
      <c r="V464" s="42">
        <f t="shared" si="348"/>
        <v>0</v>
      </c>
      <c r="X464" s="1"/>
      <c r="Y464" s="1"/>
      <c r="Z464" s="1"/>
      <c r="AA464" s="1"/>
      <c r="AB464" s="1"/>
      <c r="AC464" s="1"/>
      <c r="AD464" s="1"/>
      <c r="AE464" s="1"/>
      <c r="AF464" s="1"/>
      <c r="AG464" s="1"/>
      <c r="AH464" s="1"/>
      <c r="AI464" s="1"/>
    </row>
    <row r="465" spans="1:35" s="3" customFormat="1">
      <c r="A465" s="48"/>
      <c r="B465" s="55" t="s">
        <v>253</v>
      </c>
      <c r="C465" s="55"/>
      <c r="D465" s="7"/>
      <c r="E465" s="9"/>
      <c r="F465" s="173"/>
      <c r="G465" s="9"/>
      <c r="H465" s="8"/>
      <c r="I465" s="4"/>
      <c r="J465" s="9"/>
      <c r="K465" s="14"/>
      <c r="L465" s="21">
        <f t="shared" ref="L465:V465" si="349">SUM(L450:L464)</f>
        <v>0</v>
      </c>
      <c r="M465" s="28">
        <f t="shared" si="349"/>
        <v>0</v>
      </c>
      <c r="N465" s="346">
        <f t="shared" ref="N465" si="350">SUM(N450:N464)</f>
        <v>0</v>
      </c>
      <c r="O465" s="355">
        <f t="shared" ref="O465" si="351">SUM(O450:O464)</f>
        <v>0</v>
      </c>
      <c r="P465" s="21">
        <f t="shared" si="349"/>
        <v>0</v>
      </c>
      <c r="Q465" s="43">
        <f t="shared" si="349"/>
        <v>0</v>
      </c>
      <c r="R465" s="43">
        <f t="shared" si="349"/>
        <v>0</v>
      </c>
      <c r="S465" s="43">
        <f t="shared" si="349"/>
        <v>0</v>
      </c>
      <c r="T465" s="43">
        <f t="shared" si="349"/>
        <v>0</v>
      </c>
      <c r="U465" s="21">
        <f t="shared" si="349"/>
        <v>0</v>
      </c>
      <c r="V465" s="43">
        <f t="shared" si="349"/>
        <v>0</v>
      </c>
      <c r="X465" s="1"/>
      <c r="Y465" s="1"/>
      <c r="Z465" s="1"/>
      <c r="AA465" s="1"/>
      <c r="AB465" s="1"/>
      <c r="AC465" s="1"/>
      <c r="AD465" s="1"/>
      <c r="AE465" s="1"/>
      <c r="AF465" s="1"/>
      <c r="AG465" s="1"/>
      <c r="AH465" s="1"/>
      <c r="AI465" s="1"/>
    </row>
    <row r="466" spans="1:35" s="3" customFormat="1">
      <c r="A466" s="18"/>
      <c r="B466" s="53"/>
      <c r="C466" s="53"/>
      <c r="D466" s="7"/>
      <c r="E466" s="4"/>
      <c r="F466" s="173"/>
      <c r="G466" s="9"/>
      <c r="H466" s="8"/>
      <c r="I466" s="4"/>
      <c r="J466" s="4"/>
      <c r="K466" s="14"/>
      <c r="L466" s="19"/>
      <c r="M466" s="32"/>
      <c r="N466" s="345"/>
      <c r="O466" s="359"/>
      <c r="P466" s="19"/>
      <c r="Q466" s="42"/>
      <c r="R466" s="42"/>
      <c r="S466" s="42"/>
      <c r="T466" s="42"/>
      <c r="U466" s="19"/>
      <c r="V466" s="42"/>
      <c r="X466" s="1"/>
      <c r="Y466" s="1"/>
      <c r="Z466" s="1"/>
      <c r="AA466" s="1"/>
      <c r="AB466" s="1"/>
      <c r="AC466" s="1"/>
      <c r="AD466" s="1"/>
      <c r="AE466" s="1"/>
      <c r="AF466" s="1"/>
      <c r="AG466" s="1"/>
      <c r="AH466" s="1"/>
      <c r="AI466" s="1"/>
    </row>
    <row r="467" spans="1:35" s="3" customFormat="1">
      <c r="A467" s="181">
        <v>3900</v>
      </c>
      <c r="B467" s="38" t="s">
        <v>236</v>
      </c>
      <c r="C467" s="38"/>
      <c r="D467" s="7"/>
      <c r="E467" s="4"/>
      <c r="F467" s="173"/>
      <c r="G467" s="9"/>
      <c r="H467" s="8"/>
      <c r="I467" s="4"/>
      <c r="J467" s="9"/>
      <c r="K467" s="14"/>
      <c r="L467" s="19"/>
      <c r="M467" s="32"/>
      <c r="N467" s="345"/>
      <c r="O467" s="359"/>
      <c r="P467" s="19"/>
      <c r="Q467" s="42"/>
      <c r="R467" s="42"/>
      <c r="S467" s="42"/>
      <c r="T467" s="42"/>
      <c r="U467" s="19"/>
      <c r="V467" s="42"/>
      <c r="X467" s="1"/>
      <c r="Y467" s="1"/>
      <c r="Z467" s="1"/>
      <c r="AA467" s="1"/>
      <c r="AB467" s="1"/>
      <c r="AC467" s="1"/>
      <c r="AD467" s="1"/>
      <c r="AE467" s="1"/>
      <c r="AF467" s="1"/>
      <c r="AG467" s="1"/>
      <c r="AH467" s="1"/>
      <c r="AI467" s="1"/>
    </row>
    <row r="468" spans="1:35" s="3" customFormat="1">
      <c r="A468" s="180">
        <v>3901</v>
      </c>
      <c r="B468" s="53" t="s">
        <v>364</v>
      </c>
      <c r="C468" s="53"/>
      <c r="D468" s="7"/>
      <c r="E468" s="4"/>
      <c r="F468" s="173">
        <v>1</v>
      </c>
      <c r="G468" s="9"/>
      <c r="H468" s="8">
        <f t="shared" ref="H468:H475" si="352">SUM(E468:G468)</f>
        <v>1</v>
      </c>
      <c r="I468" s="4">
        <v>1</v>
      </c>
      <c r="J468" s="9" t="s">
        <v>260</v>
      </c>
      <c r="K468" s="14"/>
      <c r="L468" s="19">
        <f t="shared" ref="L468:L475" si="353">H468*I468*K468</f>
        <v>0</v>
      </c>
      <c r="M468" s="32"/>
      <c r="N468" s="345"/>
      <c r="O468" s="359">
        <f t="shared" ref="O468:O475" si="354">L:L+N:N</f>
        <v>0</v>
      </c>
      <c r="P468" s="19">
        <f t="shared" ref="P468:P475" si="355">MAX(L468-SUM(Q468:T468),0)</f>
        <v>0</v>
      </c>
      <c r="Q468" s="42"/>
      <c r="R468" s="42"/>
      <c r="S468" s="42"/>
      <c r="T468" s="42"/>
      <c r="U468" s="19">
        <f t="shared" ref="U468:U475" si="356">L468-SUM(P468:T468)</f>
        <v>0</v>
      </c>
      <c r="V468" s="42">
        <f t="shared" ref="V468:V474" si="357">P468</f>
        <v>0</v>
      </c>
      <c r="X468" s="1"/>
      <c r="Y468" s="1"/>
      <c r="Z468" s="1"/>
      <c r="AA468" s="1"/>
      <c r="AB468" s="1"/>
      <c r="AC468" s="1"/>
      <c r="AD468" s="1"/>
      <c r="AE468" s="1"/>
      <c r="AF468" s="1"/>
      <c r="AG468" s="1"/>
      <c r="AH468" s="1"/>
      <c r="AI468" s="1"/>
    </row>
    <row r="469" spans="1:35" s="3" customFormat="1">
      <c r="A469" s="48">
        <v>3903</v>
      </c>
      <c r="B469" s="53" t="s">
        <v>161</v>
      </c>
      <c r="C469" s="53"/>
      <c r="D469" s="7"/>
      <c r="E469" s="4"/>
      <c r="F469" s="173">
        <v>1</v>
      </c>
      <c r="G469" s="9"/>
      <c r="H469" s="8">
        <f t="shared" si="352"/>
        <v>1</v>
      </c>
      <c r="I469" s="4">
        <v>1</v>
      </c>
      <c r="J469" s="9" t="s">
        <v>260</v>
      </c>
      <c r="K469" s="14"/>
      <c r="L469" s="19">
        <f t="shared" si="353"/>
        <v>0</v>
      </c>
      <c r="M469" s="32"/>
      <c r="N469" s="345"/>
      <c r="O469" s="359">
        <f t="shared" si="354"/>
        <v>0</v>
      </c>
      <c r="P469" s="19">
        <f t="shared" si="355"/>
        <v>0</v>
      </c>
      <c r="Q469" s="42"/>
      <c r="R469" s="42"/>
      <c r="S469" s="42"/>
      <c r="T469" s="42"/>
      <c r="U469" s="19">
        <f t="shared" si="356"/>
        <v>0</v>
      </c>
      <c r="V469" s="42">
        <f t="shared" si="357"/>
        <v>0</v>
      </c>
      <c r="X469" s="1"/>
      <c r="Y469" s="1"/>
      <c r="Z469" s="1"/>
      <c r="AA469" s="1"/>
      <c r="AB469" s="1"/>
      <c r="AC469" s="1"/>
      <c r="AD469" s="1"/>
      <c r="AE469" s="1"/>
      <c r="AF469" s="1"/>
      <c r="AG469" s="1"/>
      <c r="AH469" s="1"/>
      <c r="AI469" s="1"/>
    </row>
    <row r="470" spans="1:35" s="3" customFormat="1">
      <c r="A470" s="48">
        <v>3940</v>
      </c>
      <c r="B470" s="53" t="s">
        <v>121</v>
      </c>
      <c r="C470" s="53"/>
      <c r="D470" s="7"/>
      <c r="E470" s="4">
        <f>F470*0.75</f>
        <v>0</v>
      </c>
      <c r="F470" s="173">
        <f>shoot-location</f>
        <v>0</v>
      </c>
      <c r="G470" s="9">
        <f>F470*0.25</f>
        <v>0</v>
      </c>
      <c r="H470" s="8">
        <f t="shared" si="352"/>
        <v>0</v>
      </c>
      <c r="I470" s="4">
        <v>1</v>
      </c>
      <c r="J470" s="9" t="s">
        <v>260</v>
      </c>
      <c r="K470" s="14"/>
      <c r="L470" s="19">
        <f t="shared" si="353"/>
        <v>0</v>
      </c>
      <c r="M470" s="32"/>
      <c r="N470" s="345"/>
      <c r="O470" s="359">
        <f t="shared" si="354"/>
        <v>0</v>
      </c>
      <c r="P470" s="19">
        <f t="shared" si="355"/>
        <v>0</v>
      </c>
      <c r="Q470" s="42"/>
      <c r="R470" s="42"/>
      <c r="S470" s="42"/>
      <c r="T470" s="42"/>
      <c r="U470" s="19">
        <f t="shared" si="356"/>
        <v>0</v>
      </c>
      <c r="V470" s="42">
        <f t="shared" si="357"/>
        <v>0</v>
      </c>
      <c r="X470" s="1"/>
      <c r="Y470" s="1"/>
      <c r="Z470" s="1"/>
      <c r="AA470" s="1"/>
      <c r="AB470" s="1"/>
      <c r="AC470" s="1"/>
      <c r="AD470" s="1"/>
      <c r="AE470" s="1"/>
      <c r="AF470" s="1"/>
      <c r="AG470" s="1"/>
      <c r="AH470" s="1"/>
      <c r="AI470" s="1"/>
    </row>
    <row r="471" spans="1:35" s="3" customFormat="1">
      <c r="A471" s="180">
        <v>3941</v>
      </c>
      <c r="B471" s="53" t="s">
        <v>366</v>
      </c>
      <c r="C471" s="53"/>
      <c r="D471" s="7"/>
      <c r="E471" s="4"/>
      <c r="F471" s="173">
        <v>1</v>
      </c>
      <c r="G471" s="9"/>
      <c r="H471" s="8">
        <f t="shared" si="352"/>
        <v>1</v>
      </c>
      <c r="I471" s="4">
        <v>1</v>
      </c>
      <c r="J471" s="9" t="s">
        <v>260</v>
      </c>
      <c r="K471" s="14"/>
      <c r="L471" s="19">
        <f t="shared" si="353"/>
        <v>0</v>
      </c>
      <c r="M471" s="32"/>
      <c r="N471" s="345"/>
      <c r="O471" s="359">
        <f t="shared" si="354"/>
        <v>0</v>
      </c>
      <c r="P471" s="19">
        <f t="shared" si="355"/>
        <v>0</v>
      </c>
      <c r="Q471" s="42"/>
      <c r="R471" s="42"/>
      <c r="S471" s="42"/>
      <c r="T471" s="42"/>
      <c r="U471" s="19">
        <f t="shared" si="356"/>
        <v>0</v>
      </c>
      <c r="V471" s="42">
        <f t="shared" si="357"/>
        <v>0</v>
      </c>
      <c r="X471" s="1"/>
      <c r="Y471" s="1"/>
      <c r="Z471" s="1"/>
      <c r="AA471" s="1"/>
      <c r="AB471" s="1"/>
      <c r="AC471" s="1"/>
      <c r="AD471" s="1"/>
      <c r="AE471" s="1"/>
      <c r="AF471" s="1"/>
      <c r="AG471" s="1"/>
      <c r="AH471" s="1"/>
      <c r="AI471" s="1"/>
    </row>
    <row r="472" spans="1:35" s="3" customFormat="1">
      <c r="A472" s="48">
        <v>3943</v>
      </c>
      <c r="B472" s="53" t="s">
        <v>122</v>
      </c>
      <c r="C472" s="53"/>
      <c r="D472" s="7"/>
      <c r="E472" s="4">
        <f>F472*0.75</f>
        <v>0</v>
      </c>
      <c r="F472" s="173">
        <f>shoot-location</f>
        <v>0</v>
      </c>
      <c r="G472" s="9">
        <f>F472*0.25</f>
        <v>0</v>
      </c>
      <c r="H472" s="8">
        <f t="shared" si="352"/>
        <v>0</v>
      </c>
      <c r="I472" s="4">
        <v>1</v>
      </c>
      <c r="J472" s="9" t="s">
        <v>260</v>
      </c>
      <c r="K472" s="14"/>
      <c r="L472" s="19">
        <f t="shared" si="353"/>
        <v>0</v>
      </c>
      <c r="M472" s="32"/>
      <c r="N472" s="345"/>
      <c r="O472" s="359">
        <f t="shared" si="354"/>
        <v>0</v>
      </c>
      <c r="P472" s="19">
        <f t="shared" si="355"/>
        <v>0</v>
      </c>
      <c r="Q472" s="42"/>
      <c r="R472" s="42"/>
      <c r="S472" s="42"/>
      <c r="T472" s="42"/>
      <c r="U472" s="19">
        <f t="shared" si="356"/>
        <v>0</v>
      </c>
      <c r="V472" s="42">
        <f t="shared" si="357"/>
        <v>0</v>
      </c>
      <c r="X472" s="1"/>
      <c r="Y472" s="1"/>
      <c r="Z472" s="1"/>
      <c r="AA472" s="1"/>
      <c r="AB472" s="1"/>
      <c r="AC472" s="1"/>
      <c r="AD472" s="1"/>
      <c r="AE472" s="1"/>
      <c r="AF472" s="1"/>
      <c r="AG472" s="1"/>
      <c r="AH472" s="1"/>
      <c r="AI472" s="1"/>
    </row>
    <row r="473" spans="1:35" s="3" customFormat="1">
      <c r="A473" s="180">
        <v>3944</v>
      </c>
      <c r="B473" s="53" t="s">
        <v>367</v>
      </c>
      <c r="C473" s="53"/>
      <c r="D473" s="7"/>
      <c r="E473" s="4"/>
      <c r="F473" s="173">
        <v>1</v>
      </c>
      <c r="G473" s="9"/>
      <c r="H473" s="8">
        <f t="shared" si="352"/>
        <v>1</v>
      </c>
      <c r="I473" s="4">
        <v>1</v>
      </c>
      <c r="J473" s="9" t="s">
        <v>216</v>
      </c>
      <c r="K473" s="14"/>
      <c r="L473" s="19">
        <f t="shared" si="353"/>
        <v>0</v>
      </c>
      <c r="M473" s="32"/>
      <c r="N473" s="345"/>
      <c r="O473" s="359">
        <f t="shared" si="354"/>
        <v>0</v>
      </c>
      <c r="P473" s="19">
        <f t="shared" si="355"/>
        <v>0</v>
      </c>
      <c r="Q473" s="42"/>
      <c r="R473" s="42"/>
      <c r="S473" s="42"/>
      <c r="T473" s="42"/>
      <c r="U473" s="19">
        <f t="shared" si="356"/>
        <v>0</v>
      </c>
      <c r="V473" s="42">
        <f t="shared" si="357"/>
        <v>0</v>
      </c>
      <c r="X473" s="1"/>
      <c r="Y473" s="1"/>
      <c r="Z473" s="1"/>
      <c r="AA473" s="1"/>
      <c r="AB473" s="1"/>
      <c r="AC473" s="1"/>
      <c r="AD473" s="1"/>
      <c r="AE473" s="1"/>
      <c r="AF473" s="1"/>
      <c r="AG473" s="1"/>
      <c r="AH473" s="1"/>
      <c r="AI473" s="1"/>
    </row>
    <row r="474" spans="1:35" s="3" customFormat="1">
      <c r="A474" s="180">
        <v>3949</v>
      </c>
      <c r="B474" s="53" t="s">
        <v>368</v>
      </c>
      <c r="C474" s="53"/>
      <c r="D474" s="7"/>
      <c r="E474" s="4"/>
      <c r="F474" s="173">
        <v>1</v>
      </c>
      <c r="G474" s="9"/>
      <c r="H474" s="8">
        <f t="shared" si="352"/>
        <v>1</v>
      </c>
      <c r="I474" s="4">
        <v>1</v>
      </c>
      <c r="J474" s="9" t="s">
        <v>216</v>
      </c>
      <c r="K474" s="14"/>
      <c r="L474" s="19">
        <f t="shared" si="353"/>
        <v>0</v>
      </c>
      <c r="M474" s="32"/>
      <c r="N474" s="345"/>
      <c r="O474" s="359">
        <f t="shared" si="354"/>
        <v>0</v>
      </c>
      <c r="P474" s="19">
        <f t="shared" si="355"/>
        <v>0</v>
      </c>
      <c r="Q474" s="42"/>
      <c r="R474" s="42"/>
      <c r="S474" s="42"/>
      <c r="T474" s="42"/>
      <c r="U474" s="19">
        <f t="shared" si="356"/>
        <v>0</v>
      </c>
      <c r="V474" s="42">
        <f t="shared" si="357"/>
        <v>0</v>
      </c>
      <c r="X474" s="1"/>
      <c r="Y474" s="1"/>
      <c r="Z474" s="1"/>
      <c r="AA474" s="1"/>
      <c r="AB474" s="1"/>
      <c r="AC474" s="1"/>
      <c r="AD474" s="1"/>
      <c r="AE474" s="1"/>
      <c r="AF474" s="1"/>
      <c r="AG474" s="1"/>
      <c r="AH474" s="1"/>
      <c r="AI474" s="1"/>
    </row>
    <row r="475" spans="1:35" s="3" customFormat="1">
      <c r="A475" s="180">
        <v>3962</v>
      </c>
      <c r="B475" s="53" t="s">
        <v>369</v>
      </c>
      <c r="C475" s="53"/>
      <c r="D475" s="7"/>
      <c r="E475" s="4"/>
      <c r="F475" s="173">
        <v>1</v>
      </c>
      <c r="G475" s="9"/>
      <c r="H475" s="8">
        <f t="shared" si="352"/>
        <v>1</v>
      </c>
      <c r="I475" s="4">
        <v>1</v>
      </c>
      <c r="J475" s="9" t="s">
        <v>216</v>
      </c>
      <c r="K475" s="14"/>
      <c r="L475" s="19">
        <f t="shared" si="353"/>
        <v>0</v>
      </c>
      <c r="M475" s="32"/>
      <c r="N475" s="345"/>
      <c r="O475" s="359">
        <f t="shared" si="354"/>
        <v>0</v>
      </c>
      <c r="P475" s="19">
        <f t="shared" si="355"/>
        <v>0</v>
      </c>
      <c r="Q475" s="42"/>
      <c r="R475" s="42"/>
      <c r="S475" s="42"/>
      <c r="T475" s="42"/>
      <c r="U475" s="19">
        <f t="shared" si="356"/>
        <v>0</v>
      </c>
      <c r="V475" s="45"/>
      <c r="X475" s="1"/>
      <c r="Y475" s="1"/>
      <c r="Z475" s="1"/>
      <c r="AA475" s="1"/>
      <c r="AB475" s="1"/>
      <c r="AC475" s="1"/>
      <c r="AD475" s="1"/>
      <c r="AE475" s="1"/>
      <c r="AF475" s="1"/>
      <c r="AG475" s="1"/>
      <c r="AH475" s="1"/>
      <c r="AI475" s="1"/>
    </row>
    <row r="476" spans="1:35" s="3" customFormat="1">
      <c r="A476" s="18"/>
      <c r="B476" s="55" t="s">
        <v>253</v>
      </c>
      <c r="C476" s="55"/>
      <c r="D476" s="7"/>
      <c r="E476" s="4"/>
      <c r="F476" s="173"/>
      <c r="G476" s="9"/>
      <c r="H476" s="8"/>
      <c r="I476" s="4"/>
      <c r="J476" s="4"/>
      <c r="K476" s="14"/>
      <c r="L476" s="21">
        <f t="shared" ref="L476:V476" si="358">SUM(L468:L475)</f>
        <v>0</v>
      </c>
      <c r="M476" s="28">
        <f t="shared" si="358"/>
        <v>0</v>
      </c>
      <c r="N476" s="346">
        <f t="shared" ref="N476" si="359">SUM(N468:N475)</f>
        <v>0</v>
      </c>
      <c r="O476" s="355">
        <f t="shared" ref="O476" si="360">SUM(O468:O475)</f>
        <v>0</v>
      </c>
      <c r="P476" s="21">
        <f t="shared" si="358"/>
        <v>0</v>
      </c>
      <c r="Q476" s="43">
        <f t="shared" si="358"/>
        <v>0</v>
      </c>
      <c r="R476" s="43">
        <f t="shared" si="358"/>
        <v>0</v>
      </c>
      <c r="S476" s="43">
        <f t="shared" si="358"/>
        <v>0</v>
      </c>
      <c r="T476" s="43">
        <f t="shared" si="358"/>
        <v>0</v>
      </c>
      <c r="U476" s="21">
        <f t="shared" si="358"/>
        <v>0</v>
      </c>
      <c r="V476" s="43">
        <f t="shared" si="358"/>
        <v>0</v>
      </c>
      <c r="X476" s="1"/>
      <c r="Y476" s="1"/>
      <c r="Z476" s="1"/>
      <c r="AA476" s="1"/>
      <c r="AB476" s="1"/>
      <c r="AC476" s="1"/>
      <c r="AD476" s="1"/>
      <c r="AE476" s="1"/>
      <c r="AF476" s="1"/>
      <c r="AG476" s="1"/>
      <c r="AH476" s="1"/>
      <c r="AI476" s="1"/>
    </row>
    <row r="477" spans="1:35" s="3" customFormat="1">
      <c r="A477" s="48"/>
      <c r="B477" s="53"/>
      <c r="C477" s="53"/>
      <c r="D477" s="7"/>
      <c r="E477" s="4"/>
      <c r="F477" s="173"/>
      <c r="G477" s="9"/>
      <c r="H477" s="8"/>
      <c r="I477" s="4"/>
      <c r="J477" s="4"/>
      <c r="K477" s="14"/>
      <c r="L477" s="19"/>
      <c r="M477" s="32"/>
      <c r="N477" s="345"/>
      <c r="O477" s="359"/>
      <c r="P477" s="19"/>
      <c r="Q477" s="42"/>
      <c r="R477" s="42"/>
      <c r="S477" s="42"/>
      <c r="T477" s="42"/>
      <c r="U477" s="19"/>
      <c r="V477" s="42"/>
      <c r="X477" s="1"/>
      <c r="Y477" s="1"/>
      <c r="Z477" s="1"/>
      <c r="AA477" s="1"/>
      <c r="AB477" s="1"/>
      <c r="AC477" s="1"/>
      <c r="AD477" s="1"/>
      <c r="AE477" s="1"/>
      <c r="AF477" s="1"/>
      <c r="AG477" s="1"/>
      <c r="AH477" s="1"/>
      <c r="AI477" s="1"/>
    </row>
    <row r="478" spans="1:35" s="3" customFormat="1">
      <c r="A478" s="181">
        <v>4000</v>
      </c>
      <c r="B478" s="38" t="s">
        <v>817</v>
      </c>
      <c r="C478" s="38"/>
      <c r="D478" s="7"/>
      <c r="E478" s="9"/>
      <c r="F478" s="173"/>
      <c r="G478" s="9"/>
      <c r="H478" s="8"/>
      <c r="I478" s="4"/>
      <c r="J478" s="9"/>
      <c r="K478" s="14"/>
      <c r="L478" s="19"/>
      <c r="M478" s="32"/>
      <c r="N478" s="345"/>
      <c r="O478" s="359"/>
      <c r="P478" s="19"/>
      <c r="Q478" s="42"/>
      <c r="R478" s="42"/>
      <c r="S478" s="42"/>
      <c r="T478" s="42"/>
      <c r="U478" s="19"/>
      <c r="V478" s="42"/>
      <c r="X478" s="1"/>
      <c r="Y478" s="1"/>
      <c r="Z478" s="1"/>
      <c r="AA478" s="1"/>
      <c r="AB478" s="1"/>
      <c r="AC478" s="1"/>
      <c r="AD478" s="1"/>
      <c r="AE478" s="1"/>
      <c r="AF478" s="1"/>
      <c r="AG478" s="1"/>
      <c r="AH478" s="1"/>
      <c r="AI478" s="1"/>
    </row>
    <row r="479" spans="1:35" s="3" customFormat="1">
      <c r="A479" s="48">
        <v>4001</v>
      </c>
      <c r="B479" s="53" t="s">
        <v>113</v>
      </c>
      <c r="C479" s="53"/>
      <c r="D479" s="7"/>
      <c r="E479" s="9">
        <f>F479/10</f>
        <v>0</v>
      </c>
      <c r="F479" s="173">
        <f>shoot</f>
        <v>0</v>
      </c>
      <c r="G479" s="9"/>
      <c r="H479" s="8">
        <f t="shared" ref="H479:H493" si="361">SUM(E479:G479)</f>
        <v>0</v>
      </c>
      <c r="I479" s="4">
        <v>1</v>
      </c>
      <c r="J479" s="9" t="s">
        <v>260</v>
      </c>
      <c r="K479" s="14"/>
      <c r="L479" s="19">
        <f t="shared" ref="L479:L493" si="362">H479*I479*K479</f>
        <v>0</v>
      </c>
      <c r="M479" s="32"/>
      <c r="N479" s="345"/>
      <c r="O479" s="359">
        <f t="shared" ref="O479:O493" si="363">L:L+N:N</f>
        <v>0</v>
      </c>
      <c r="P479" s="19">
        <f t="shared" ref="P479:P493" si="364">MAX(L479-SUM(Q479:T479),0)</f>
        <v>0</v>
      </c>
      <c r="Q479" s="42"/>
      <c r="R479" s="42"/>
      <c r="S479" s="42"/>
      <c r="T479" s="42"/>
      <c r="U479" s="19">
        <f t="shared" ref="U479:U493" si="365">L479-SUM(P479:T479)</f>
        <v>0</v>
      </c>
      <c r="V479" s="42">
        <f t="shared" ref="V479:V486" si="366">P479</f>
        <v>0</v>
      </c>
      <c r="X479" s="1"/>
      <c r="Y479" s="1"/>
      <c r="Z479" s="1"/>
      <c r="AA479" s="1"/>
      <c r="AB479" s="1"/>
      <c r="AC479" s="1"/>
      <c r="AD479" s="1"/>
      <c r="AE479" s="1"/>
      <c r="AF479" s="1"/>
      <c r="AG479" s="1"/>
      <c r="AH479" s="1"/>
      <c r="AI479" s="1"/>
    </row>
    <row r="480" spans="1:35" s="3" customFormat="1">
      <c r="A480" s="48">
        <v>4002</v>
      </c>
      <c r="B480" s="53" t="s">
        <v>358</v>
      </c>
      <c r="C480" s="53"/>
      <c r="D480" s="7"/>
      <c r="E480" s="9"/>
      <c r="F480" s="173">
        <f>shoot</f>
        <v>0</v>
      </c>
      <c r="G480" s="9"/>
      <c r="H480" s="8">
        <f t="shared" si="361"/>
        <v>0</v>
      </c>
      <c r="I480" s="4">
        <v>1</v>
      </c>
      <c r="J480" s="9" t="s">
        <v>260</v>
      </c>
      <c r="K480" s="14"/>
      <c r="L480" s="19">
        <f t="shared" si="362"/>
        <v>0</v>
      </c>
      <c r="M480" s="32"/>
      <c r="N480" s="345"/>
      <c r="O480" s="359">
        <f t="shared" si="363"/>
        <v>0</v>
      </c>
      <c r="P480" s="19">
        <f t="shared" si="364"/>
        <v>0</v>
      </c>
      <c r="Q480" s="42"/>
      <c r="R480" s="42"/>
      <c r="S480" s="42"/>
      <c r="T480" s="42"/>
      <c r="U480" s="19">
        <f t="shared" si="365"/>
        <v>0</v>
      </c>
      <c r="V480" s="42">
        <f t="shared" si="366"/>
        <v>0</v>
      </c>
      <c r="X480" s="1"/>
      <c r="Y480" s="1"/>
      <c r="Z480" s="1"/>
      <c r="AA480" s="1"/>
      <c r="AB480" s="1"/>
      <c r="AC480" s="1"/>
      <c r="AD480" s="1"/>
      <c r="AE480" s="1"/>
      <c r="AF480" s="1"/>
      <c r="AG480" s="1"/>
      <c r="AH480" s="1"/>
      <c r="AI480" s="1"/>
    </row>
    <row r="481" spans="1:35" s="3" customFormat="1">
      <c r="A481" s="48">
        <v>4003</v>
      </c>
      <c r="B481" s="53" t="s">
        <v>359</v>
      </c>
      <c r="C481" s="53"/>
      <c r="D481" s="7"/>
      <c r="E481" s="9"/>
      <c r="F481" s="173">
        <v>1</v>
      </c>
      <c r="G481" s="9"/>
      <c r="H481" s="8">
        <f t="shared" si="361"/>
        <v>1</v>
      </c>
      <c r="I481" s="4">
        <v>1</v>
      </c>
      <c r="J481" s="9" t="s">
        <v>260</v>
      </c>
      <c r="K481" s="14"/>
      <c r="L481" s="19">
        <f t="shared" si="362"/>
        <v>0</v>
      </c>
      <c r="M481" s="32"/>
      <c r="N481" s="345"/>
      <c r="O481" s="359">
        <f t="shared" si="363"/>
        <v>0</v>
      </c>
      <c r="P481" s="19">
        <f t="shared" si="364"/>
        <v>0</v>
      </c>
      <c r="Q481" s="42"/>
      <c r="R481" s="42"/>
      <c r="S481" s="42"/>
      <c r="T481" s="42"/>
      <c r="U481" s="19">
        <f t="shared" si="365"/>
        <v>0</v>
      </c>
      <c r="V481" s="42">
        <f t="shared" si="366"/>
        <v>0</v>
      </c>
      <c r="X481" s="1"/>
      <c r="Y481" s="1"/>
      <c r="Z481" s="1"/>
      <c r="AA481" s="1"/>
      <c r="AB481" s="1"/>
      <c r="AC481" s="1"/>
      <c r="AD481" s="1"/>
      <c r="AE481" s="1"/>
      <c r="AF481" s="1"/>
      <c r="AG481" s="1"/>
      <c r="AH481" s="1"/>
      <c r="AI481" s="1"/>
    </row>
    <row r="482" spans="1:35" s="3" customFormat="1">
      <c r="A482" s="180">
        <v>4004</v>
      </c>
      <c r="B482" s="53" t="s">
        <v>361</v>
      </c>
      <c r="C482" s="53"/>
      <c r="D482" s="7"/>
      <c r="E482" s="9"/>
      <c r="F482" s="173">
        <f>sh</f>
        <v>0</v>
      </c>
      <c r="G482" s="9"/>
      <c r="H482" s="8">
        <f t="shared" si="361"/>
        <v>0</v>
      </c>
      <c r="I482" s="4">
        <v>1</v>
      </c>
      <c r="J482" s="9" t="s">
        <v>260</v>
      </c>
      <c r="K482" s="14"/>
      <c r="L482" s="19">
        <f t="shared" si="362"/>
        <v>0</v>
      </c>
      <c r="M482" s="32"/>
      <c r="N482" s="345"/>
      <c r="O482" s="359">
        <f t="shared" si="363"/>
        <v>0</v>
      </c>
      <c r="P482" s="19">
        <f t="shared" si="364"/>
        <v>0</v>
      </c>
      <c r="Q482" s="42"/>
      <c r="R482" s="42"/>
      <c r="S482" s="42"/>
      <c r="T482" s="42"/>
      <c r="U482" s="19">
        <f t="shared" si="365"/>
        <v>0</v>
      </c>
      <c r="V482" s="42">
        <f t="shared" si="366"/>
        <v>0</v>
      </c>
      <c r="X482" s="1"/>
      <c r="Y482" s="1"/>
      <c r="Z482" s="1"/>
      <c r="AA482" s="1"/>
      <c r="AB482" s="1"/>
      <c r="AC482" s="1"/>
      <c r="AD482" s="1"/>
      <c r="AE482" s="1"/>
      <c r="AF482" s="1"/>
      <c r="AG482" s="1"/>
      <c r="AH482" s="1"/>
      <c r="AI482" s="1"/>
    </row>
    <row r="483" spans="1:35" s="3" customFormat="1">
      <c r="A483" s="180">
        <v>4008</v>
      </c>
      <c r="B483" s="53" t="s">
        <v>706</v>
      </c>
      <c r="C483" s="53"/>
      <c r="D483" s="7"/>
      <c r="E483" s="9"/>
      <c r="F483" s="173">
        <v>1</v>
      </c>
      <c r="G483" s="9"/>
      <c r="H483" s="8">
        <f t="shared" si="361"/>
        <v>1</v>
      </c>
      <c r="I483" s="4">
        <v>1</v>
      </c>
      <c r="J483" s="9" t="s">
        <v>216</v>
      </c>
      <c r="K483" s="14"/>
      <c r="L483" s="19">
        <f t="shared" si="362"/>
        <v>0</v>
      </c>
      <c r="M483" s="32"/>
      <c r="N483" s="345"/>
      <c r="O483" s="359">
        <f t="shared" si="363"/>
        <v>0</v>
      </c>
      <c r="P483" s="19">
        <f t="shared" si="364"/>
        <v>0</v>
      </c>
      <c r="Q483" s="42"/>
      <c r="R483" s="42"/>
      <c r="S483" s="42"/>
      <c r="T483" s="42"/>
      <c r="U483" s="19">
        <f t="shared" si="365"/>
        <v>0</v>
      </c>
      <c r="V483" s="42">
        <f t="shared" si="366"/>
        <v>0</v>
      </c>
      <c r="X483" s="1"/>
      <c r="Y483" s="1"/>
      <c r="Z483" s="1"/>
      <c r="AA483" s="1"/>
      <c r="AB483" s="1"/>
      <c r="AC483" s="1"/>
      <c r="AD483" s="1"/>
      <c r="AE483" s="1"/>
      <c r="AF483" s="1"/>
      <c r="AG483" s="1"/>
      <c r="AH483" s="1"/>
      <c r="AI483" s="1"/>
    </row>
    <row r="484" spans="1:35" s="3" customFormat="1">
      <c r="A484" s="48">
        <v>4011</v>
      </c>
      <c r="B484" s="53" t="s">
        <v>114</v>
      </c>
      <c r="C484" s="53"/>
      <c r="D484" s="7"/>
      <c r="E484" s="9"/>
      <c r="F484" s="173">
        <v>1</v>
      </c>
      <c r="G484" s="9"/>
      <c r="H484" s="8">
        <f t="shared" si="361"/>
        <v>1</v>
      </c>
      <c r="I484" s="4">
        <v>1</v>
      </c>
      <c r="J484" s="9" t="s">
        <v>260</v>
      </c>
      <c r="K484" s="14"/>
      <c r="L484" s="19">
        <f t="shared" si="362"/>
        <v>0</v>
      </c>
      <c r="M484" s="32"/>
      <c r="N484" s="345"/>
      <c r="O484" s="359">
        <f t="shared" si="363"/>
        <v>0</v>
      </c>
      <c r="P484" s="19">
        <f t="shared" si="364"/>
        <v>0</v>
      </c>
      <c r="Q484" s="42"/>
      <c r="R484" s="42"/>
      <c r="S484" s="42"/>
      <c r="T484" s="42"/>
      <c r="U484" s="19">
        <f t="shared" si="365"/>
        <v>0</v>
      </c>
      <c r="V484" s="42">
        <f t="shared" si="366"/>
        <v>0</v>
      </c>
      <c r="X484" s="1"/>
      <c r="Y484" s="1"/>
      <c r="Z484" s="1"/>
      <c r="AA484" s="1"/>
      <c r="AB484" s="1"/>
      <c r="AC484" s="1"/>
      <c r="AD484" s="1"/>
      <c r="AE484" s="1"/>
      <c r="AF484" s="1"/>
      <c r="AG484" s="1"/>
      <c r="AH484" s="1"/>
      <c r="AI484" s="1"/>
    </row>
    <row r="485" spans="1:35" s="3" customFormat="1">
      <c r="A485" s="48">
        <v>4040</v>
      </c>
      <c r="B485" s="53" t="s">
        <v>597</v>
      </c>
      <c r="C485" s="53"/>
      <c r="D485" s="7"/>
      <c r="E485" s="9"/>
      <c r="F485" s="173">
        <f>shoot</f>
        <v>0</v>
      </c>
      <c r="G485" s="9"/>
      <c r="H485" s="8">
        <f t="shared" si="361"/>
        <v>0</v>
      </c>
      <c r="I485" s="4">
        <v>1</v>
      </c>
      <c r="J485" s="9" t="s">
        <v>513</v>
      </c>
      <c r="K485" s="14"/>
      <c r="L485" s="19">
        <f t="shared" si="362"/>
        <v>0</v>
      </c>
      <c r="M485" s="32"/>
      <c r="N485" s="345"/>
      <c r="O485" s="359">
        <f t="shared" si="363"/>
        <v>0</v>
      </c>
      <c r="P485" s="19">
        <f t="shared" si="364"/>
        <v>0</v>
      </c>
      <c r="Q485" s="42"/>
      <c r="R485" s="42"/>
      <c r="S485" s="42"/>
      <c r="T485" s="42"/>
      <c r="U485" s="19">
        <f t="shared" si="365"/>
        <v>0</v>
      </c>
      <c r="V485" s="42">
        <f t="shared" si="366"/>
        <v>0</v>
      </c>
      <c r="X485" s="1"/>
      <c r="Y485" s="1"/>
      <c r="Z485" s="1"/>
      <c r="AA485" s="1"/>
      <c r="AB485" s="1"/>
      <c r="AC485" s="1"/>
      <c r="AD485" s="1"/>
      <c r="AE485" s="1"/>
      <c r="AF485" s="1"/>
      <c r="AG485" s="1"/>
      <c r="AH485" s="1"/>
      <c r="AI485" s="1"/>
    </row>
    <row r="486" spans="1:35" s="3" customFormat="1">
      <c r="A486" s="48">
        <v>4042</v>
      </c>
      <c r="B486" s="53" t="s">
        <v>115</v>
      </c>
      <c r="C486" s="53"/>
      <c r="D486" s="7"/>
      <c r="E486" s="9"/>
      <c r="F486" s="173">
        <f>extras+specials</f>
        <v>0</v>
      </c>
      <c r="G486" s="9"/>
      <c r="H486" s="8">
        <f t="shared" si="361"/>
        <v>0</v>
      </c>
      <c r="I486" s="4">
        <v>1</v>
      </c>
      <c r="J486" s="9" t="s">
        <v>513</v>
      </c>
      <c r="K486" s="14"/>
      <c r="L486" s="19">
        <f t="shared" si="362"/>
        <v>0</v>
      </c>
      <c r="M486" s="32"/>
      <c r="N486" s="345"/>
      <c r="O486" s="359">
        <f t="shared" si="363"/>
        <v>0</v>
      </c>
      <c r="P486" s="19">
        <f t="shared" si="364"/>
        <v>0</v>
      </c>
      <c r="Q486" s="42"/>
      <c r="R486" s="42"/>
      <c r="S486" s="42"/>
      <c r="T486" s="42"/>
      <c r="U486" s="19">
        <f t="shared" si="365"/>
        <v>0</v>
      </c>
      <c r="V486" s="42">
        <f t="shared" si="366"/>
        <v>0</v>
      </c>
      <c r="X486" s="1"/>
      <c r="Y486" s="1"/>
      <c r="Z486" s="1"/>
      <c r="AA486" s="1"/>
      <c r="AB486" s="1"/>
      <c r="AC486" s="1"/>
      <c r="AD486" s="1"/>
      <c r="AE486" s="1"/>
      <c r="AF486" s="1"/>
      <c r="AG486" s="1"/>
      <c r="AH486" s="1"/>
      <c r="AI486" s="1"/>
    </row>
    <row r="487" spans="1:35" s="3" customFormat="1">
      <c r="A487" s="48">
        <v>4043</v>
      </c>
      <c r="B487" s="53" t="s">
        <v>362</v>
      </c>
      <c r="C487" s="53"/>
      <c r="D487" s="7"/>
      <c r="E487" s="9">
        <f>pm</f>
        <v>0</v>
      </c>
      <c r="F487" s="173">
        <f>sm</f>
        <v>0</v>
      </c>
      <c r="G487" s="9">
        <f>wm</f>
        <v>0</v>
      </c>
      <c r="H487" s="8">
        <f t="shared" si="361"/>
        <v>0</v>
      </c>
      <c r="I487" s="4">
        <v>1</v>
      </c>
      <c r="J487" s="9" t="s">
        <v>216</v>
      </c>
      <c r="K487" s="14"/>
      <c r="L487" s="19">
        <f t="shared" si="362"/>
        <v>0</v>
      </c>
      <c r="M487" s="32"/>
      <c r="N487" s="345"/>
      <c r="O487" s="359">
        <f t="shared" si="363"/>
        <v>0</v>
      </c>
      <c r="P487" s="19">
        <f t="shared" si="364"/>
        <v>0</v>
      </c>
      <c r="Q487" s="42"/>
      <c r="R487" s="42"/>
      <c r="S487" s="42"/>
      <c r="T487" s="42"/>
      <c r="U487" s="19">
        <f t="shared" si="365"/>
        <v>0</v>
      </c>
      <c r="V487" s="45"/>
      <c r="X487" s="1"/>
      <c r="Y487" s="1"/>
      <c r="Z487" s="1"/>
      <c r="AA487" s="1"/>
      <c r="AB487" s="1"/>
      <c r="AC487" s="1"/>
      <c r="AD487" s="1"/>
      <c r="AE487" s="1"/>
      <c r="AF487" s="1"/>
      <c r="AG487" s="1"/>
      <c r="AH487" s="1"/>
      <c r="AI487" s="1"/>
    </row>
    <row r="488" spans="1:35" s="3" customFormat="1">
      <c r="A488" s="48">
        <v>4044</v>
      </c>
      <c r="B488" s="53" t="s">
        <v>116</v>
      </c>
      <c r="C488" s="53"/>
      <c r="D488" s="7"/>
      <c r="E488" s="9">
        <f>sm*1.5</f>
        <v>0</v>
      </c>
      <c r="F488" s="173">
        <f>sm</f>
        <v>0</v>
      </c>
      <c r="G488" s="9">
        <f>wm</f>
        <v>0</v>
      </c>
      <c r="H488" s="8">
        <f t="shared" si="361"/>
        <v>0</v>
      </c>
      <c r="I488" s="4">
        <v>1</v>
      </c>
      <c r="J488" s="9" t="s">
        <v>216</v>
      </c>
      <c r="K488" s="14"/>
      <c r="L488" s="19">
        <f t="shared" si="362"/>
        <v>0</v>
      </c>
      <c r="M488" s="32"/>
      <c r="N488" s="345"/>
      <c r="O488" s="359">
        <f t="shared" si="363"/>
        <v>0</v>
      </c>
      <c r="P488" s="19">
        <f t="shared" si="364"/>
        <v>0</v>
      </c>
      <c r="Q488" s="42"/>
      <c r="R488" s="42"/>
      <c r="S488" s="42"/>
      <c r="T488" s="42"/>
      <c r="U488" s="19">
        <f t="shared" si="365"/>
        <v>0</v>
      </c>
      <c r="V488" s="45"/>
      <c r="X488" s="1"/>
      <c r="Y488" s="1"/>
      <c r="Z488" s="1"/>
      <c r="AA488" s="1"/>
      <c r="AB488" s="1"/>
      <c r="AC488" s="1"/>
      <c r="AD488" s="1"/>
      <c r="AE488" s="1"/>
      <c r="AF488" s="1"/>
      <c r="AG488" s="1"/>
      <c r="AH488" s="1"/>
      <c r="AI488" s="1"/>
    </row>
    <row r="489" spans="1:35" s="3" customFormat="1">
      <c r="A489" s="48">
        <v>4052</v>
      </c>
      <c r="B489" s="53" t="s">
        <v>117</v>
      </c>
      <c r="C489" s="53"/>
      <c r="D489" s="7"/>
      <c r="E489" s="9"/>
      <c r="F489" s="173">
        <f>hotel</f>
        <v>0</v>
      </c>
      <c r="G489" s="9"/>
      <c r="H489" s="8">
        <f t="shared" si="361"/>
        <v>0</v>
      </c>
      <c r="I489" s="4">
        <v>1</v>
      </c>
      <c r="J489" s="9" t="s">
        <v>513</v>
      </c>
      <c r="K489" s="14"/>
      <c r="L489" s="19">
        <f t="shared" si="362"/>
        <v>0</v>
      </c>
      <c r="M489" s="32"/>
      <c r="N489" s="345"/>
      <c r="O489" s="359">
        <f t="shared" si="363"/>
        <v>0</v>
      </c>
      <c r="P489" s="19">
        <f t="shared" si="364"/>
        <v>0</v>
      </c>
      <c r="Q489" s="42"/>
      <c r="R489" s="42"/>
      <c r="S489" s="42"/>
      <c r="T489" s="42"/>
      <c r="U489" s="19">
        <f t="shared" si="365"/>
        <v>0</v>
      </c>
      <c r="V489" s="42">
        <f>P489</f>
        <v>0</v>
      </c>
      <c r="X489" s="1"/>
      <c r="Y489" s="1"/>
      <c r="Z489" s="1"/>
      <c r="AA489" s="1"/>
      <c r="AB489" s="1"/>
      <c r="AC489" s="1"/>
      <c r="AD489" s="1"/>
      <c r="AE489" s="1"/>
      <c r="AF489" s="1"/>
      <c r="AG489" s="1"/>
      <c r="AH489" s="1"/>
      <c r="AI489" s="1"/>
    </row>
    <row r="490" spans="1:35" s="3" customFormat="1">
      <c r="A490" s="48">
        <v>4053</v>
      </c>
      <c r="B490" s="53" t="s">
        <v>118</v>
      </c>
      <c r="C490" s="53"/>
      <c r="D490" s="7"/>
      <c r="E490" s="4"/>
      <c r="F490" s="173">
        <f>hotel</f>
        <v>0</v>
      </c>
      <c r="G490" s="9"/>
      <c r="H490" s="8">
        <f t="shared" si="361"/>
        <v>0</v>
      </c>
      <c r="I490" s="4">
        <v>1</v>
      </c>
      <c r="J490" s="9" t="s">
        <v>513</v>
      </c>
      <c r="K490" s="14"/>
      <c r="L490" s="19">
        <f t="shared" si="362"/>
        <v>0</v>
      </c>
      <c r="M490" s="32"/>
      <c r="N490" s="345"/>
      <c r="O490" s="359">
        <f t="shared" si="363"/>
        <v>0</v>
      </c>
      <c r="P490" s="19">
        <f t="shared" si="364"/>
        <v>0</v>
      </c>
      <c r="Q490" s="42"/>
      <c r="R490" s="42"/>
      <c r="S490" s="42"/>
      <c r="T490" s="42"/>
      <c r="U490" s="19">
        <f t="shared" si="365"/>
        <v>0</v>
      </c>
      <c r="V490" s="45"/>
      <c r="X490" s="1"/>
      <c r="Y490" s="1"/>
      <c r="Z490" s="1"/>
      <c r="AA490" s="1"/>
      <c r="AB490" s="1"/>
      <c r="AC490" s="1"/>
      <c r="AD490" s="1"/>
      <c r="AE490" s="1"/>
      <c r="AF490" s="1"/>
      <c r="AG490" s="1"/>
      <c r="AH490" s="1"/>
      <c r="AI490" s="1"/>
    </row>
    <row r="491" spans="1:35" s="3" customFormat="1">
      <c r="A491" s="48">
        <v>4054</v>
      </c>
      <c r="B491" s="53" t="s">
        <v>119</v>
      </c>
      <c r="C491" s="53"/>
      <c r="D491" s="7"/>
      <c r="E491" s="9">
        <f>sm*1.5</f>
        <v>0</v>
      </c>
      <c r="F491" s="173">
        <f>sm</f>
        <v>0</v>
      </c>
      <c r="G491" s="9">
        <f>wm</f>
        <v>0</v>
      </c>
      <c r="H491" s="8">
        <f t="shared" si="361"/>
        <v>0</v>
      </c>
      <c r="I491" s="4">
        <v>1</v>
      </c>
      <c r="J491" s="9" t="s">
        <v>216</v>
      </c>
      <c r="K491" s="14"/>
      <c r="L491" s="19">
        <f t="shared" si="362"/>
        <v>0</v>
      </c>
      <c r="M491" s="32"/>
      <c r="N491" s="345"/>
      <c r="O491" s="359">
        <f t="shared" si="363"/>
        <v>0</v>
      </c>
      <c r="P491" s="19">
        <f t="shared" si="364"/>
        <v>0</v>
      </c>
      <c r="Q491" s="42"/>
      <c r="R491" s="42"/>
      <c r="S491" s="42"/>
      <c r="T491" s="42"/>
      <c r="U491" s="19">
        <f t="shared" si="365"/>
        <v>0</v>
      </c>
      <c r="V491" s="45"/>
      <c r="X491" s="1"/>
      <c r="Y491" s="1"/>
      <c r="Z491" s="1"/>
      <c r="AA491" s="1"/>
      <c r="AB491" s="1"/>
      <c r="AC491" s="1"/>
      <c r="AD491" s="1"/>
      <c r="AE491" s="1"/>
      <c r="AF491" s="1"/>
      <c r="AG491" s="1"/>
      <c r="AH491" s="1"/>
      <c r="AI491" s="1"/>
    </row>
    <row r="492" spans="1:35" s="3" customFormat="1">
      <c r="A492" s="48">
        <v>4060</v>
      </c>
      <c r="B492" s="53" t="s">
        <v>829</v>
      </c>
      <c r="C492" s="53"/>
      <c r="D492" s="7"/>
      <c r="E492" s="9"/>
      <c r="F492" s="173">
        <v>1</v>
      </c>
      <c r="G492" s="9"/>
      <c r="H492" s="8">
        <f t="shared" si="361"/>
        <v>1</v>
      </c>
      <c r="I492" s="4">
        <v>1</v>
      </c>
      <c r="J492" s="9" t="s">
        <v>216</v>
      </c>
      <c r="K492" s="14"/>
      <c r="L492" s="19">
        <f t="shared" si="362"/>
        <v>0</v>
      </c>
      <c r="M492" s="32"/>
      <c r="N492" s="345"/>
      <c r="O492" s="359">
        <f t="shared" si="363"/>
        <v>0</v>
      </c>
      <c r="P492" s="19">
        <f t="shared" si="364"/>
        <v>0</v>
      </c>
      <c r="Q492" s="42"/>
      <c r="R492" s="42"/>
      <c r="S492" s="42"/>
      <c r="T492" s="42"/>
      <c r="U492" s="19">
        <f t="shared" si="365"/>
        <v>0</v>
      </c>
      <c r="V492" s="45"/>
      <c r="X492" s="1"/>
      <c r="Y492" s="1"/>
      <c r="Z492" s="1"/>
      <c r="AA492" s="1"/>
      <c r="AB492" s="1"/>
      <c r="AC492" s="1"/>
      <c r="AD492" s="1"/>
      <c r="AE492" s="1"/>
      <c r="AF492" s="1"/>
      <c r="AG492" s="1"/>
      <c r="AH492" s="1"/>
      <c r="AI492" s="1"/>
    </row>
    <row r="493" spans="1:35" s="3" customFormat="1">
      <c r="A493" s="48">
        <v>4083</v>
      </c>
      <c r="B493" s="53" t="s">
        <v>120</v>
      </c>
      <c r="C493" s="53"/>
      <c r="D493" s="7"/>
      <c r="E493" s="4"/>
      <c r="F493" s="173">
        <f>shoot</f>
        <v>0</v>
      </c>
      <c r="G493" s="9"/>
      <c r="H493" s="8">
        <f t="shared" si="361"/>
        <v>0</v>
      </c>
      <c r="I493" s="4">
        <v>1</v>
      </c>
      <c r="J493" s="9" t="s">
        <v>260</v>
      </c>
      <c r="K493" s="14"/>
      <c r="L493" s="19">
        <f t="shared" si="362"/>
        <v>0</v>
      </c>
      <c r="M493" s="32"/>
      <c r="N493" s="345"/>
      <c r="O493" s="359">
        <f t="shared" si="363"/>
        <v>0</v>
      </c>
      <c r="P493" s="19">
        <f t="shared" si="364"/>
        <v>0</v>
      </c>
      <c r="Q493" s="42"/>
      <c r="R493" s="42"/>
      <c r="S493" s="42"/>
      <c r="T493" s="42"/>
      <c r="U493" s="19">
        <f t="shared" si="365"/>
        <v>0</v>
      </c>
      <c r="V493" s="42">
        <f>P493</f>
        <v>0</v>
      </c>
      <c r="X493" s="1"/>
      <c r="Y493" s="1"/>
      <c r="Z493" s="1"/>
      <c r="AA493" s="1"/>
      <c r="AB493" s="1"/>
      <c r="AC493" s="1"/>
      <c r="AD493" s="1"/>
      <c r="AE493" s="1"/>
      <c r="AF493" s="1"/>
      <c r="AG493" s="1"/>
      <c r="AH493" s="1"/>
      <c r="AI493" s="1"/>
    </row>
    <row r="494" spans="1:35" s="3" customFormat="1">
      <c r="A494" s="18"/>
      <c r="B494" s="55" t="s">
        <v>253</v>
      </c>
      <c r="C494" s="55"/>
      <c r="D494" s="7"/>
      <c r="E494" s="9"/>
      <c r="F494" s="173"/>
      <c r="G494" s="9"/>
      <c r="H494" s="8"/>
      <c r="I494" s="4"/>
      <c r="J494" s="9"/>
      <c r="K494" s="14"/>
      <c r="L494" s="21">
        <f t="shared" ref="L494:V494" si="367">SUM(L479:L493)</f>
        <v>0</v>
      </c>
      <c r="M494" s="28">
        <f t="shared" si="367"/>
        <v>0</v>
      </c>
      <c r="N494" s="346">
        <f t="shared" ref="N494" si="368">SUM(N479:N493)</f>
        <v>0</v>
      </c>
      <c r="O494" s="355">
        <f t="shared" ref="O494" si="369">SUM(O479:O493)</f>
        <v>0</v>
      </c>
      <c r="P494" s="21">
        <f t="shared" si="367"/>
        <v>0</v>
      </c>
      <c r="Q494" s="43">
        <f t="shared" si="367"/>
        <v>0</v>
      </c>
      <c r="R494" s="43">
        <f t="shared" si="367"/>
        <v>0</v>
      </c>
      <c r="S494" s="43">
        <f t="shared" si="367"/>
        <v>0</v>
      </c>
      <c r="T494" s="43">
        <f t="shared" si="367"/>
        <v>0</v>
      </c>
      <c r="U494" s="21">
        <f t="shared" si="367"/>
        <v>0</v>
      </c>
      <c r="V494" s="43">
        <f t="shared" si="367"/>
        <v>0</v>
      </c>
      <c r="X494" s="1"/>
      <c r="Y494" s="1"/>
      <c r="Z494" s="1"/>
      <c r="AA494" s="1"/>
      <c r="AB494" s="1"/>
      <c r="AC494" s="1"/>
      <c r="AD494" s="1"/>
      <c r="AE494" s="1"/>
      <c r="AF494" s="1"/>
      <c r="AG494" s="1"/>
      <c r="AH494" s="1"/>
      <c r="AI494" s="1"/>
    </row>
    <row r="495" spans="1:35" s="3" customFormat="1">
      <c r="A495" s="18"/>
      <c r="B495" s="53"/>
      <c r="C495" s="53"/>
      <c r="D495" s="7"/>
      <c r="E495" s="9"/>
      <c r="F495" s="173"/>
      <c r="G495" s="9" t="s">
        <v>540</v>
      </c>
      <c r="H495" s="8">
        <f>min*29</f>
        <v>0</v>
      </c>
      <c r="I495" s="4"/>
      <c r="J495" s="4"/>
      <c r="K495" s="14"/>
      <c r="L495" s="19"/>
      <c r="M495" s="32"/>
      <c r="N495" s="345"/>
      <c r="O495" s="359"/>
      <c r="P495" s="19"/>
      <c r="Q495" s="42"/>
      <c r="R495" s="42"/>
      <c r="S495" s="42"/>
      <c r="T495" s="42"/>
      <c r="U495" s="19"/>
      <c r="V495" s="42"/>
      <c r="X495" s="1"/>
      <c r="Y495" s="1"/>
      <c r="Z495" s="1"/>
      <c r="AA495" s="1"/>
      <c r="AB495" s="1"/>
      <c r="AC495" s="1"/>
      <c r="AD495" s="1"/>
      <c r="AE495" s="1"/>
      <c r="AF495" s="1"/>
      <c r="AG495" s="1"/>
      <c r="AH495" s="1"/>
      <c r="AI495" s="1"/>
    </row>
    <row r="496" spans="1:35" s="3" customFormat="1">
      <c r="A496" s="50">
        <v>4100</v>
      </c>
      <c r="B496" s="38" t="s">
        <v>966</v>
      </c>
      <c r="C496" s="38"/>
      <c r="D496" s="7"/>
      <c r="E496" s="9"/>
      <c r="F496" s="173"/>
      <c r="G496" s="9"/>
      <c r="H496" s="8"/>
      <c r="I496" s="4"/>
      <c r="J496" s="9"/>
      <c r="K496" s="14"/>
      <c r="L496" s="19"/>
      <c r="M496" s="32"/>
      <c r="N496" s="345"/>
      <c r="O496" s="359"/>
      <c r="P496" s="19"/>
      <c r="Q496" s="42"/>
      <c r="R496" s="42"/>
      <c r="S496" s="42"/>
      <c r="T496" s="42"/>
      <c r="U496" s="19"/>
      <c r="V496" s="42"/>
      <c r="X496" s="1"/>
      <c r="Y496" s="1"/>
      <c r="Z496" s="1"/>
      <c r="AA496" s="1"/>
      <c r="AB496" s="1"/>
      <c r="AC496" s="1"/>
      <c r="AD496" s="1"/>
      <c r="AE496" s="1"/>
      <c r="AF496" s="1"/>
      <c r="AG496" s="1"/>
      <c r="AH496" s="1"/>
      <c r="AI496" s="1"/>
    </row>
    <row r="497" spans="1:35" s="3" customFormat="1">
      <c r="A497" s="48">
        <v>4140</v>
      </c>
      <c r="B497" s="53" t="s">
        <v>998</v>
      </c>
      <c r="C497" s="53"/>
      <c r="D497" s="7"/>
      <c r="E497" s="9"/>
      <c r="F497" s="173">
        <f>IF(globals!$C$44=3,0,stock)</f>
        <v>0</v>
      </c>
      <c r="G497" s="9"/>
      <c r="H497" s="8">
        <f t="shared" ref="H497:H502" si="370">SUM(E497:G497)</f>
        <v>0</v>
      </c>
      <c r="I497" s="4">
        <v>1</v>
      </c>
      <c r="J497" s="9" t="s">
        <v>533</v>
      </c>
      <c r="K497" s="14"/>
      <c r="L497" s="19">
        <f t="shared" ref="L497:L502" si="371">H497*I497*K497</f>
        <v>0</v>
      </c>
      <c r="M497" s="32"/>
      <c r="N497" s="345"/>
      <c r="O497" s="359">
        <f t="shared" ref="O497:O502" si="372">L:L+N:N</f>
        <v>0</v>
      </c>
      <c r="P497" s="19">
        <f t="shared" ref="P497:P502" si="373">MAX(L497-SUM(Q497:T497),0)</f>
        <v>0</v>
      </c>
      <c r="Q497" s="42"/>
      <c r="R497" s="42"/>
      <c r="S497" s="42"/>
      <c r="T497" s="42"/>
      <c r="U497" s="19">
        <f t="shared" ref="U497:U502" si="374">L497-SUM(P497:T497)</f>
        <v>0</v>
      </c>
      <c r="V497" s="42">
        <f t="shared" ref="V497:V502" si="375">P497</f>
        <v>0</v>
      </c>
      <c r="X497" s="1"/>
      <c r="Y497" s="1"/>
      <c r="Z497" s="1"/>
      <c r="AA497" s="1"/>
      <c r="AB497" s="1"/>
      <c r="AC497" s="1"/>
      <c r="AD497" s="1"/>
      <c r="AE497" s="1"/>
      <c r="AF497" s="1"/>
      <c r="AG497" s="1"/>
      <c r="AH497" s="1"/>
      <c r="AI497" s="1"/>
    </row>
    <row r="498" spans="1:35" s="3" customFormat="1">
      <c r="A498" s="48">
        <v>4141</v>
      </c>
      <c r="B498" s="53" t="s">
        <v>1022</v>
      </c>
      <c r="C498" s="53" t="s">
        <v>1030</v>
      </c>
      <c r="D498" s="7"/>
      <c r="E498" s="9"/>
      <c r="F498" s="173">
        <f>IF(globals!$C$44=3,shoot*2,0)</f>
        <v>0</v>
      </c>
      <c r="G498" s="9"/>
      <c r="H498" s="8">
        <f t="shared" si="370"/>
        <v>0</v>
      </c>
      <c r="I498" s="4">
        <v>1</v>
      </c>
      <c r="J498" s="9" t="s">
        <v>215</v>
      </c>
      <c r="K498" s="14"/>
      <c r="L498" s="19">
        <f t="shared" si="371"/>
        <v>0</v>
      </c>
      <c r="M498" s="32"/>
      <c r="N498" s="345"/>
      <c r="O498" s="359">
        <f t="shared" si="372"/>
        <v>0</v>
      </c>
      <c r="P498" s="19">
        <f t="shared" si="373"/>
        <v>0</v>
      </c>
      <c r="Q498" s="42"/>
      <c r="R498" s="42"/>
      <c r="S498" s="42"/>
      <c r="T498" s="42"/>
      <c r="U498" s="19">
        <f t="shared" si="374"/>
        <v>0</v>
      </c>
      <c r="V498" s="42">
        <f t="shared" si="375"/>
        <v>0</v>
      </c>
      <c r="X498" s="1"/>
      <c r="Y498" s="1"/>
      <c r="Z498" s="1"/>
      <c r="AA498" s="1"/>
      <c r="AB498" s="1"/>
      <c r="AC498" s="1"/>
      <c r="AD498" s="1"/>
      <c r="AE498" s="1"/>
      <c r="AF498" s="1"/>
      <c r="AG498" s="1"/>
      <c r="AH498" s="1"/>
      <c r="AI498" s="1"/>
    </row>
    <row r="499" spans="1:35" s="3" customFormat="1">
      <c r="A499" s="48">
        <v>4142</v>
      </c>
      <c r="B499" s="53" t="s">
        <v>967</v>
      </c>
      <c r="C499" s="53" t="s">
        <v>1030</v>
      </c>
      <c r="D499" s="7"/>
      <c r="E499" s="9"/>
      <c r="F499" s="173">
        <f>IF(globals!$C$44=3,0,stock)</f>
        <v>0</v>
      </c>
      <c r="G499" s="9"/>
      <c r="H499" s="8">
        <f t="shared" si="370"/>
        <v>0</v>
      </c>
      <c r="I499" s="4">
        <v>1</v>
      </c>
      <c r="J499" s="9" t="s">
        <v>216</v>
      </c>
      <c r="K499" s="14"/>
      <c r="L499" s="19">
        <f t="shared" si="371"/>
        <v>0</v>
      </c>
      <c r="M499" s="32"/>
      <c r="N499" s="345"/>
      <c r="O499" s="359">
        <f t="shared" si="372"/>
        <v>0</v>
      </c>
      <c r="P499" s="19">
        <f t="shared" si="373"/>
        <v>0</v>
      </c>
      <c r="Q499" s="42"/>
      <c r="R499" s="42"/>
      <c r="S499" s="42"/>
      <c r="T499" s="42"/>
      <c r="U499" s="19">
        <f t="shared" si="374"/>
        <v>0</v>
      </c>
      <c r="V499" s="42">
        <f t="shared" si="375"/>
        <v>0</v>
      </c>
      <c r="X499" s="1"/>
      <c r="Y499" s="1"/>
      <c r="Z499" s="1"/>
      <c r="AA499" s="1"/>
      <c r="AB499" s="1"/>
      <c r="AC499" s="1"/>
      <c r="AD499" s="1"/>
      <c r="AE499" s="1"/>
      <c r="AF499" s="1"/>
      <c r="AG499" s="1"/>
      <c r="AH499" s="1"/>
      <c r="AI499" s="1"/>
    </row>
    <row r="500" spans="1:35" s="3" customFormat="1">
      <c r="A500" s="180">
        <v>4143</v>
      </c>
      <c r="B500" s="53" t="s">
        <v>962</v>
      </c>
      <c r="C500" s="53" t="s">
        <v>1030</v>
      </c>
      <c r="D500" s="7"/>
      <c r="E500" s="9"/>
      <c r="F500" s="173">
        <f>IF(globals!$C$44=3,0,stock)</f>
        <v>0</v>
      </c>
      <c r="G500" s="9"/>
      <c r="H500" s="8">
        <f t="shared" si="370"/>
        <v>0</v>
      </c>
      <c r="I500" s="4">
        <v>1</v>
      </c>
      <c r="J500" s="9" t="s">
        <v>216</v>
      </c>
      <c r="K500" s="14"/>
      <c r="L500" s="19">
        <f t="shared" si="371"/>
        <v>0</v>
      </c>
      <c r="M500" s="32"/>
      <c r="N500" s="345"/>
      <c r="O500" s="359">
        <f t="shared" si="372"/>
        <v>0</v>
      </c>
      <c r="P500" s="19">
        <f t="shared" si="373"/>
        <v>0</v>
      </c>
      <c r="Q500" s="42"/>
      <c r="R500" s="42"/>
      <c r="S500" s="42"/>
      <c r="T500" s="42"/>
      <c r="U500" s="19">
        <f t="shared" si="374"/>
        <v>0</v>
      </c>
      <c r="V500" s="42">
        <f t="shared" si="375"/>
        <v>0</v>
      </c>
      <c r="X500" s="1"/>
      <c r="Y500" s="1"/>
      <c r="Z500" s="1"/>
      <c r="AA500" s="1"/>
      <c r="AB500" s="1"/>
      <c r="AC500" s="1"/>
      <c r="AD500" s="1"/>
      <c r="AE500" s="1"/>
      <c r="AF500" s="1"/>
      <c r="AG500" s="1"/>
      <c r="AH500" s="1"/>
      <c r="AI500" s="1"/>
    </row>
    <row r="501" spans="1:35" s="3" customFormat="1">
      <c r="A501" s="48">
        <v>4170</v>
      </c>
      <c r="B501" s="53" t="s">
        <v>960</v>
      </c>
      <c r="C501" s="53" t="s">
        <v>1030</v>
      </c>
      <c r="D501" s="7"/>
      <c r="E501" s="9"/>
      <c r="F501" s="173">
        <f>shoot</f>
        <v>0</v>
      </c>
      <c r="G501" s="9"/>
      <c r="H501" s="8">
        <f t="shared" si="370"/>
        <v>0</v>
      </c>
      <c r="I501" s="4">
        <v>1</v>
      </c>
      <c r="J501" s="9" t="s">
        <v>215</v>
      </c>
      <c r="K501" s="14"/>
      <c r="L501" s="19">
        <f t="shared" si="371"/>
        <v>0</v>
      </c>
      <c r="M501" s="32"/>
      <c r="N501" s="345"/>
      <c r="O501" s="359">
        <f t="shared" si="372"/>
        <v>0</v>
      </c>
      <c r="P501" s="19">
        <f t="shared" si="373"/>
        <v>0</v>
      </c>
      <c r="Q501" s="42"/>
      <c r="R501" s="42"/>
      <c r="S501" s="42"/>
      <c r="T501" s="42"/>
      <c r="U501" s="19">
        <f t="shared" si="374"/>
        <v>0</v>
      </c>
      <c r="V501" s="42">
        <f t="shared" si="375"/>
        <v>0</v>
      </c>
      <c r="X501" s="1"/>
      <c r="Y501" s="1"/>
      <c r="Z501" s="1"/>
      <c r="AA501" s="1"/>
      <c r="AB501" s="1"/>
      <c r="AC501" s="1"/>
      <c r="AD501" s="1"/>
      <c r="AE501" s="1"/>
      <c r="AF501" s="1"/>
      <c r="AG501" s="1"/>
      <c r="AH501" s="1"/>
      <c r="AI501" s="1"/>
    </row>
    <row r="502" spans="1:35" s="3" customFormat="1">
      <c r="A502" s="48">
        <v>4194</v>
      </c>
      <c r="B502" s="53" t="s">
        <v>961</v>
      </c>
      <c r="C502" s="53"/>
      <c r="D502" s="7"/>
      <c r="E502" s="9"/>
      <c r="F502" s="173">
        <f>shoot</f>
        <v>0</v>
      </c>
      <c r="G502" s="9"/>
      <c r="H502" s="8">
        <f t="shared" si="370"/>
        <v>0</v>
      </c>
      <c r="I502" s="4">
        <v>1</v>
      </c>
      <c r="J502" s="9" t="s">
        <v>216</v>
      </c>
      <c r="K502" s="14"/>
      <c r="L502" s="19">
        <f t="shared" si="371"/>
        <v>0</v>
      </c>
      <c r="M502" s="32"/>
      <c r="N502" s="345"/>
      <c r="O502" s="359">
        <f t="shared" si="372"/>
        <v>0</v>
      </c>
      <c r="P502" s="19">
        <f t="shared" si="373"/>
        <v>0</v>
      </c>
      <c r="Q502" s="42"/>
      <c r="R502" s="42"/>
      <c r="S502" s="42"/>
      <c r="T502" s="42"/>
      <c r="U502" s="19">
        <f t="shared" si="374"/>
        <v>0</v>
      </c>
      <c r="V502" s="42">
        <f t="shared" si="375"/>
        <v>0</v>
      </c>
      <c r="X502" s="1"/>
      <c r="Y502" s="1"/>
      <c r="Z502" s="1"/>
      <c r="AA502" s="1"/>
      <c r="AB502" s="1"/>
      <c r="AC502" s="1"/>
      <c r="AD502" s="1"/>
      <c r="AE502" s="1"/>
      <c r="AF502" s="1"/>
      <c r="AG502" s="1"/>
      <c r="AH502" s="1"/>
      <c r="AI502" s="1"/>
    </row>
    <row r="503" spans="1:35" s="3" customFormat="1">
      <c r="A503" s="18"/>
      <c r="B503" s="55" t="s">
        <v>253</v>
      </c>
      <c r="C503" s="55"/>
      <c r="D503" s="7"/>
      <c r="E503" s="9"/>
      <c r="F503" s="173"/>
      <c r="G503" s="9"/>
      <c r="H503" s="8"/>
      <c r="I503" s="4"/>
      <c r="J503" s="9"/>
      <c r="K503" s="14"/>
      <c r="L503" s="21">
        <f t="shared" ref="L503:V503" si="376">SUM(L497:L502)</f>
        <v>0</v>
      </c>
      <c r="M503" s="28">
        <f t="shared" si="376"/>
        <v>0</v>
      </c>
      <c r="N503" s="346">
        <f t="shared" ref="N503" si="377">SUM(N497:N502)</f>
        <v>0</v>
      </c>
      <c r="O503" s="355">
        <f t="shared" ref="O503" si="378">SUM(O497:O502)</f>
        <v>0</v>
      </c>
      <c r="P503" s="21">
        <f t="shared" si="376"/>
        <v>0</v>
      </c>
      <c r="Q503" s="43">
        <f t="shared" si="376"/>
        <v>0</v>
      </c>
      <c r="R503" s="43">
        <f t="shared" si="376"/>
        <v>0</v>
      </c>
      <c r="S503" s="43">
        <f t="shared" si="376"/>
        <v>0</v>
      </c>
      <c r="T503" s="43">
        <f t="shared" si="376"/>
        <v>0</v>
      </c>
      <c r="U503" s="21">
        <f t="shared" si="376"/>
        <v>0</v>
      </c>
      <c r="V503" s="43">
        <f t="shared" si="376"/>
        <v>0</v>
      </c>
      <c r="X503" s="1"/>
      <c r="Y503" s="1"/>
      <c r="Z503" s="1"/>
      <c r="AA503" s="1"/>
      <c r="AB503" s="1"/>
      <c r="AC503" s="1"/>
      <c r="AD503" s="1"/>
      <c r="AE503" s="1"/>
      <c r="AF503" s="1"/>
      <c r="AG503" s="1"/>
      <c r="AH503" s="1"/>
      <c r="AI503" s="1"/>
    </row>
    <row r="504" spans="1:35" s="3" customFormat="1">
      <c r="A504" s="18"/>
      <c r="B504" s="53"/>
      <c r="C504" s="53"/>
      <c r="D504" s="7"/>
      <c r="E504" s="4"/>
      <c r="F504" s="173"/>
      <c r="G504" s="9"/>
      <c r="H504" s="8"/>
      <c r="I504" s="4"/>
      <c r="J504" s="4"/>
      <c r="K504" s="14"/>
      <c r="L504" s="19"/>
      <c r="M504" s="32"/>
      <c r="N504" s="345"/>
      <c r="O504" s="359"/>
      <c r="P504" s="19"/>
      <c r="Q504" s="42"/>
      <c r="R504" s="42"/>
      <c r="S504" s="42"/>
      <c r="T504" s="42"/>
      <c r="U504" s="19"/>
      <c r="V504" s="42"/>
      <c r="X504" s="1"/>
      <c r="Y504" s="1"/>
      <c r="Z504" s="1"/>
      <c r="AA504" s="1"/>
      <c r="AB504" s="1"/>
      <c r="AC504" s="1"/>
      <c r="AD504" s="1"/>
      <c r="AE504" s="1"/>
      <c r="AF504" s="1"/>
      <c r="AG504" s="1"/>
      <c r="AH504" s="1"/>
      <c r="AI504" s="1"/>
    </row>
    <row r="505" spans="1:35" s="3" customFormat="1">
      <c r="A505" s="181">
        <v>4300</v>
      </c>
      <c r="B505" s="38" t="s">
        <v>385</v>
      </c>
      <c r="C505" s="38"/>
      <c r="D505" s="7"/>
      <c r="E505" s="4"/>
      <c r="F505" s="173"/>
      <c r="G505" s="9"/>
      <c r="H505" s="8"/>
      <c r="I505" s="4"/>
      <c r="J505" s="4"/>
      <c r="K505" s="14"/>
      <c r="L505" s="19"/>
      <c r="M505" s="32"/>
      <c r="N505" s="345"/>
      <c r="O505" s="359"/>
      <c r="P505" s="19"/>
      <c r="Q505" s="42"/>
      <c r="R505" s="42"/>
      <c r="S505" s="42"/>
      <c r="T505" s="42"/>
      <c r="U505" s="19"/>
      <c r="V505" s="42"/>
      <c r="X505" s="1"/>
      <c r="Y505" s="1"/>
      <c r="Z505" s="1"/>
      <c r="AA505" s="1"/>
      <c r="AB505" s="1"/>
      <c r="AC505" s="1"/>
      <c r="AD505" s="1"/>
      <c r="AE505" s="1"/>
      <c r="AF505" s="1"/>
      <c r="AG505" s="1"/>
      <c r="AH505" s="1"/>
      <c r="AI505" s="1"/>
    </row>
    <row r="506" spans="1:35" s="3" customFormat="1">
      <c r="A506" s="180">
        <v>4301</v>
      </c>
      <c r="B506" s="53" t="s">
        <v>708</v>
      </c>
      <c r="C506" s="53"/>
      <c r="D506" s="7"/>
      <c r="E506" s="9"/>
      <c r="F506" s="173">
        <v>1</v>
      </c>
      <c r="G506" s="9"/>
      <c r="H506" s="8">
        <v>1</v>
      </c>
      <c r="I506" s="4">
        <v>1</v>
      </c>
      <c r="J506" s="9" t="s">
        <v>216</v>
      </c>
      <c r="K506" s="14"/>
      <c r="L506" s="19">
        <f>H506*I506*K506</f>
        <v>0</v>
      </c>
      <c r="M506" s="32"/>
      <c r="N506" s="345"/>
      <c r="O506" s="359">
        <f>L:L+N:N</f>
        <v>0</v>
      </c>
      <c r="P506" s="19">
        <f>MAX(L506-SUM(Q506:T506),0)</f>
        <v>0</v>
      </c>
      <c r="Q506" s="42"/>
      <c r="R506" s="42"/>
      <c r="S506" s="42"/>
      <c r="T506" s="42"/>
      <c r="U506" s="19">
        <f>L506-SUM(P506:T506)</f>
        <v>0</v>
      </c>
      <c r="V506" s="42">
        <f>P506</f>
        <v>0</v>
      </c>
      <c r="X506" s="1"/>
      <c r="Y506" s="1"/>
      <c r="Z506" s="1"/>
      <c r="AA506" s="1"/>
      <c r="AB506" s="1"/>
      <c r="AC506" s="1"/>
      <c r="AD506" s="1"/>
      <c r="AE506" s="1"/>
      <c r="AF506" s="1"/>
      <c r="AG506" s="1"/>
      <c r="AH506" s="1"/>
      <c r="AI506" s="1"/>
    </row>
    <row r="507" spans="1:35" s="3" customFormat="1">
      <c r="A507" s="180">
        <v>4340</v>
      </c>
      <c r="B507" s="53" t="s">
        <v>709</v>
      </c>
      <c r="C507" s="53"/>
      <c r="D507" s="7"/>
      <c r="E507" s="4"/>
      <c r="F507" s="173">
        <v>1</v>
      </c>
      <c r="G507" s="9"/>
      <c r="H507" s="8">
        <f>SUM(E507:G507)</f>
        <v>1</v>
      </c>
      <c r="I507" s="4">
        <v>1</v>
      </c>
      <c r="J507" s="9" t="s">
        <v>216</v>
      </c>
      <c r="K507" s="14"/>
      <c r="L507" s="19">
        <f>H507*I507*K507</f>
        <v>0</v>
      </c>
      <c r="M507" s="32"/>
      <c r="N507" s="345"/>
      <c r="O507" s="359">
        <f>L:L+N:N</f>
        <v>0</v>
      </c>
      <c r="P507" s="19">
        <f>MAX(L507-SUM(Q507:T507),0)</f>
        <v>0</v>
      </c>
      <c r="Q507" s="42"/>
      <c r="R507" s="42"/>
      <c r="S507" s="42"/>
      <c r="T507" s="42"/>
      <c r="U507" s="19">
        <f>L507-SUM(P507:T507)</f>
        <v>0</v>
      </c>
      <c r="V507" s="42">
        <f>P507</f>
        <v>0</v>
      </c>
      <c r="X507" s="1"/>
      <c r="Y507" s="1"/>
      <c r="Z507" s="1"/>
      <c r="AA507" s="1"/>
      <c r="AB507" s="1"/>
      <c r="AC507" s="1"/>
      <c r="AD507" s="1"/>
      <c r="AE507" s="1"/>
      <c r="AF507" s="1"/>
      <c r="AG507" s="1"/>
      <c r="AH507" s="1"/>
      <c r="AI507" s="1"/>
    </row>
    <row r="508" spans="1:35" s="3" customFormat="1">
      <c r="A508" s="18"/>
      <c r="B508" s="55" t="s">
        <v>253</v>
      </c>
      <c r="C508" s="55"/>
      <c r="D508" s="7"/>
      <c r="E508" s="4"/>
      <c r="F508" s="173"/>
      <c r="G508" s="9"/>
      <c r="H508" s="8"/>
      <c r="I508" s="4"/>
      <c r="J508" s="4"/>
      <c r="K508" s="14"/>
      <c r="L508" s="21">
        <f t="shared" ref="L508:V508" si="379">SUM(L506:L507)</f>
        <v>0</v>
      </c>
      <c r="M508" s="28">
        <f t="shared" si="379"/>
        <v>0</v>
      </c>
      <c r="N508" s="346">
        <f t="shared" ref="N508" si="380">SUM(N506:N507)</f>
        <v>0</v>
      </c>
      <c r="O508" s="355">
        <f t="shared" ref="O508" si="381">SUM(O506:O507)</f>
        <v>0</v>
      </c>
      <c r="P508" s="21">
        <f t="shared" si="379"/>
        <v>0</v>
      </c>
      <c r="Q508" s="43">
        <f t="shared" si="379"/>
        <v>0</v>
      </c>
      <c r="R508" s="43">
        <f t="shared" si="379"/>
        <v>0</v>
      </c>
      <c r="S508" s="43">
        <f t="shared" si="379"/>
        <v>0</v>
      </c>
      <c r="T508" s="43">
        <f t="shared" si="379"/>
        <v>0</v>
      </c>
      <c r="U508" s="21">
        <f t="shared" si="379"/>
        <v>0</v>
      </c>
      <c r="V508" s="43">
        <f t="shared" si="379"/>
        <v>0</v>
      </c>
      <c r="X508" s="1"/>
      <c r="Y508" s="1"/>
      <c r="Z508" s="1"/>
      <c r="AA508" s="1"/>
      <c r="AB508" s="1"/>
      <c r="AC508" s="1"/>
      <c r="AD508" s="1"/>
      <c r="AE508" s="1"/>
      <c r="AF508" s="1"/>
      <c r="AG508" s="1"/>
      <c r="AH508" s="1"/>
      <c r="AI508" s="1"/>
    </row>
    <row r="509" spans="1:35" s="3" customFormat="1">
      <c r="A509" s="18"/>
      <c r="B509" s="53"/>
      <c r="C509" s="53"/>
      <c r="D509" s="7"/>
      <c r="E509" s="4"/>
      <c r="F509" s="173"/>
      <c r="G509" s="9"/>
      <c r="H509" s="8"/>
      <c r="I509" s="4"/>
      <c r="J509" s="4"/>
      <c r="K509" s="14"/>
      <c r="L509" s="19"/>
      <c r="M509" s="32"/>
      <c r="N509" s="345"/>
      <c r="O509" s="359"/>
      <c r="P509" s="19"/>
      <c r="Q509" s="42"/>
      <c r="R509" s="42"/>
      <c r="S509" s="42"/>
      <c r="T509" s="42"/>
      <c r="U509" s="19"/>
      <c r="V509" s="42"/>
      <c r="X509" s="1"/>
      <c r="Y509" s="1"/>
      <c r="Z509" s="1"/>
      <c r="AA509" s="1"/>
      <c r="AB509" s="1"/>
      <c r="AC509" s="1"/>
      <c r="AD509" s="1"/>
      <c r="AE509" s="1"/>
      <c r="AF509" s="1"/>
      <c r="AG509" s="1"/>
      <c r="AH509" s="1"/>
      <c r="AI509" s="1"/>
    </row>
    <row r="510" spans="1:35" s="3" customFormat="1">
      <c r="A510" s="181">
        <v>4400</v>
      </c>
      <c r="B510" s="38" t="s">
        <v>238</v>
      </c>
      <c r="C510" s="38"/>
      <c r="D510" s="7"/>
      <c r="E510" s="4"/>
      <c r="F510" s="173"/>
      <c r="G510" s="9"/>
      <c r="H510" s="8"/>
      <c r="I510" s="4"/>
      <c r="J510" s="4"/>
      <c r="K510" s="14"/>
      <c r="L510" s="19"/>
      <c r="M510" s="32"/>
      <c r="N510" s="345"/>
      <c r="O510" s="359"/>
      <c r="P510" s="19"/>
      <c r="Q510" s="42"/>
      <c r="R510" s="42"/>
      <c r="S510" s="42"/>
      <c r="T510" s="42"/>
      <c r="U510" s="19"/>
      <c r="V510" s="42"/>
      <c r="X510" s="1"/>
      <c r="Y510" s="1"/>
      <c r="Z510" s="1"/>
      <c r="AA510" s="1"/>
      <c r="AB510" s="1"/>
      <c r="AC510" s="1"/>
      <c r="AD510" s="1"/>
      <c r="AE510" s="1"/>
      <c r="AF510" s="1"/>
      <c r="AG510" s="1"/>
      <c r="AH510" s="1"/>
      <c r="AI510" s="1"/>
    </row>
    <row r="511" spans="1:35" s="3" customFormat="1">
      <c r="A511" s="180">
        <v>4485</v>
      </c>
      <c r="B511" s="53" t="s">
        <v>104</v>
      </c>
      <c r="C511" s="53"/>
      <c r="D511" s="7"/>
      <c r="E511" s="9"/>
      <c r="F511" s="173">
        <v>1</v>
      </c>
      <c r="G511" s="9"/>
      <c r="H511" s="8">
        <v>1</v>
      </c>
      <c r="I511" s="4">
        <v>1</v>
      </c>
      <c r="J511" s="9" t="s">
        <v>216</v>
      </c>
      <c r="K511" s="14"/>
      <c r="L511" s="19">
        <f>H511*I511*K511</f>
        <v>0</v>
      </c>
      <c r="M511" s="32"/>
      <c r="N511" s="345"/>
      <c r="O511" s="359">
        <f>L:L+N:N</f>
        <v>0</v>
      </c>
      <c r="P511" s="19">
        <f>MAX(L511-SUM(Q511:T511),0)</f>
        <v>0</v>
      </c>
      <c r="Q511" s="42"/>
      <c r="R511" s="42"/>
      <c r="S511" s="42"/>
      <c r="T511" s="42"/>
      <c r="U511" s="19">
        <f>L511-SUM(P511:T511)</f>
        <v>0</v>
      </c>
      <c r="V511" s="42">
        <f>P511</f>
        <v>0</v>
      </c>
      <c r="X511" s="1"/>
      <c r="Y511" s="1"/>
      <c r="Z511" s="1"/>
      <c r="AA511" s="1"/>
      <c r="AB511" s="1"/>
      <c r="AC511" s="1"/>
      <c r="AD511" s="1"/>
      <c r="AE511" s="1"/>
      <c r="AF511" s="1"/>
      <c r="AG511" s="1"/>
      <c r="AH511" s="1"/>
      <c r="AI511" s="1"/>
    </row>
    <row r="512" spans="1:35" s="3" customFormat="1">
      <c r="A512" s="18"/>
      <c r="B512" s="55" t="s">
        <v>253</v>
      </c>
      <c r="C512" s="55"/>
      <c r="D512" s="7"/>
      <c r="E512" s="4"/>
      <c r="F512" s="173"/>
      <c r="G512" s="9"/>
      <c r="H512" s="8"/>
      <c r="I512" s="4"/>
      <c r="J512" s="4"/>
      <c r="K512" s="14"/>
      <c r="L512" s="21">
        <f t="shared" ref="L512:V512" si="382">SUM(L511:L511)</f>
        <v>0</v>
      </c>
      <c r="M512" s="28">
        <f t="shared" si="382"/>
        <v>0</v>
      </c>
      <c r="N512" s="346">
        <f t="shared" ref="N512" si="383">SUM(N511:N511)</f>
        <v>0</v>
      </c>
      <c r="O512" s="355">
        <f t="shared" ref="O512" si="384">SUM(O511:O511)</f>
        <v>0</v>
      </c>
      <c r="P512" s="21">
        <f t="shared" si="382"/>
        <v>0</v>
      </c>
      <c r="Q512" s="43">
        <f t="shared" si="382"/>
        <v>0</v>
      </c>
      <c r="R512" s="43">
        <f t="shared" si="382"/>
        <v>0</v>
      </c>
      <c r="S512" s="43">
        <f t="shared" si="382"/>
        <v>0</v>
      </c>
      <c r="T512" s="43">
        <f t="shared" si="382"/>
        <v>0</v>
      </c>
      <c r="U512" s="21">
        <f t="shared" si="382"/>
        <v>0</v>
      </c>
      <c r="V512" s="43">
        <f t="shared" si="382"/>
        <v>0</v>
      </c>
      <c r="X512" s="1"/>
      <c r="Y512" s="1"/>
      <c r="Z512" s="1"/>
      <c r="AA512" s="1"/>
      <c r="AB512" s="1"/>
      <c r="AC512" s="1"/>
      <c r="AD512" s="1"/>
      <c r="AE512" s="1"/>
      <c r="AF512" s="1"/>
      <c r="AG512" s="1"/>
      <c r="AH512" s="1"/>
      <c r="AI512" s="1"/>
    </row>
    <row r="513" spans="1:35" s="3" customFormat="1">
      <c r="A513" s="18"/>
      <c r="B513" s="53"/>
      <c r="C513" s="53"/>
      <c r="D513" s="7"/>
      <c r="E513" s="4"/>
      <c r="F513" s="173"/>
      <c r="G513" s="9"/>
      <c r="H513" s="8"/>
      <c r="I513" s="4"/>
      <c r="J513" s="4"/>
      <c r="K513" s="14"/>
      <c r="L513" s="19"/>
      <c r="M513" s="32"/>
      <c r="N513" s="345"/>
      <c r="O513" s="359"/>
      <c r="P513" s="19"/>
      <c r="Q513" s="42"/>
      <c r="R513" s="42"/>
      <c r="S513" s="42"/>
      <c r="T513" s="42"/>
      <c r="U513" s="19"/>
      <c r="V513" s="42"/>
      <c r="X513" s="1"/>
      <c r="Y513" s="1"/>
      <c r="Z513" s="1"/>
      <c r="AA513" s="1"/>
      <c r="AB513" s="1"/>
      <c r="AC513" s="1"/>
      <c r="AD513" s="1"/>
      <c r="AE513" s="1"/>
      <c r="AF513" s="1"/>
      <c r="AG513" s="1"/>
      <c r="AH513" s="1"/>
      <c r="AI513" s="1"/>
    </row>
    <row r="514" spans="1:35" s="3" customFormat="1">
      <c r="A514" s="181">
        <v>4500</v>
      </c>
      <c r="B514" s="38" t="s">
        <v>239</v>
      </c>
      <c r="C514" s="38"/>
      <c r="D514" s="7"/>
      <c r="E514" s="9"/>
      <c r="F514" s="173"/>
      <c r="G514" s="9"/>
      <c r="H514" s="8"/>
      <c r="I514" s="4"/>
      <c r="J514" s="9"/>
      <c r="K514" s="14"/>
      <c r="L514" s="19"/>
      <c r="M514" s="32"/>
      <c r="N514" s="345"/>
      <c r="O514" s="359"/>
      <c r="P514" s="19"/>
      <c r="Q514" s="42"/>
      <c r="R514" s="42"/>
      <c r="S514" s="42"/>
      <c r="T514" s="42"/>
      <c r="U514" s="19"/>
      <c r="V514" s="42"/>
      <c r="X514" s="1"/>
      <c r="Y514" s="1"/>
      <c r="Z514" s="1"/>
      <c r="AA514" s="1"/>
      <c r="AB514" s="1"/>
      <c r="AC514" s="1"/>
      <c r="AD514" s="1"/>
      <c r="AE514" s="1"/>
      <c r="AF514" s="1"/>
      <c r="AG514" s="1"/>
      <c r="AH514" s="1"/>
      <c r="AI514" s="1"/>
    </row>
    <row r="515" spans="1:35" s="3" customFormat="1">
      <c r="A515" s="48">
        <v>4540</v>
      </c>
      <c r="B515" s="53" t="s">
        <v>598</v>
      </c>
      <c r="C515" s="53"/>
      <c r="D515" s="7"/>
      <c r="E515" s="9">
        <f>pm</f>
        <v>0</v>
      </c>
      <c r="F515" s="173">
        <f>sm</f>
        <v>0</v>
      </c>
      <c r="G515" s="9">
        <f>wm</f>
        <v>0</v>
      </c>
      <c r="H515" s="8">
        <f t="shared" ref="H515:H528" si="385">SUM(E515:G515)</f>
        <v>0</v>
      </c>
      <c r="I515" s="4">
        <v>1</v>
      </c>
      <c r="J515" s="9" t="s">
        <v>261</v>
      </c>
      <c r="K515" s="14"/>
      <c r="L515" s="19">
        <f t="shared" ref="L515:L528" si="386">H515*I515*K515</f>
        <v>0</v>
      </c>
      <c r="M515" s="32"/>
      <c r="N515" s="345"/>
      <c r="O515" s="359">
        <f t="shared" ref="O515:O528" si="387">L:L+N:N</f>
        <v>0</v>
      </c>
      <c r="P515" s="19">
        <f t="shared" ref="P515:P528" si="388">MAX(L515-SUM(Q515:T515),0)</f>
        <v>0</v>
      </c>
      <c r="Q515" s="42"/>
      <c r="R515" s="42"/>
      <c r="S515" s="42"/>
      <c r="T515" s="42"/>
      <c r="U515" s="19">
        <f t="shared" ref="U515:U528" si="389">L515-SUM(P515:T515)</f>
        <v>0</v>
      </c>
      <c r="V515" s="45"/>
      <c r="X515" s="1"/>
      <c r="Y515" s="1"/>
      <c r="Z515" s="1"/>
      <c r="AA515" s="1"/>
      <c r="AB515" s="1"/>
      <c r="AC515" s="1"/>
      <c r="AD515" s="1"/>
      <c r="AE515" s="1"/>
      <c r="AF515" s="1"/>
      <c r="AG515" s="1"/>
      <c r="AH515" s="1"/>
      <c r="AI515" s="1"/>
    </row>
    <row r="516" spans="1:35" s="3" customFormat="1">
      <c r="A516" s="48">
        <v>4541</v>
      </c>
      <c r="B516" s="53" t="s">
        <v>105</v>
      </c>
      <c r="C516" s="53"/>
      <c r="D516" s="7"/>
      <c r="E516" s="9">
        <f>pm</f>
        <v>0</v>
      </c>
      <c r="F516" s="173">
        <f>sm</f>
        <v>0</v>
      </c>
      <c r="G516" s="9">
        <f>wm</f>
        <v>0</v>
      </c>
      <c r="H516" s="8">
        <f t="shared" si="385"/>
        <v>0</v>
      </c>
      <c r="I516" s="4">
        <v>1</v>
      </c>
      <c r="J516" s="9" t="s">
        <v>261</v>
      </c>
      <c r="K516" s="14"/>
      <c r="L516" s="19">
        <f t="shared" si="386"/>
        <v>0</v>
      </c>
      <c r="M516" s="32"/>
      <c r="N516" s="345"/>
      <c r="O516" s="359">
        <f t="shared" si="387"/>
        <v>0</v>
      </c>
      <c r="P516" s="19">
        <f t="shared" si="388"/>
        <v>0</v>
      </c>
      <c r="Q516" s="42"/>
      <c r="R516" s="42"/>
      <c r="S516" s="42"/>
      <c r="T516" s="42"/>
      <c r="U516" s="19">
        <f t="shared" si="389"/>
        <v>0</v>
      </c>
      <c r="V516" s="45"/>
      <c r="X516" s="1"/>
      <c r="Y516" s="1"/>
      <c r="Z516" s="1"/>
      <c r="AA516" s="1"/>
      <c r="AB516" s="1"/>
      <c r="AC516" s="1"/>
      <c r="AD516" s="1"/>
      <c r="AE516" s="1"/>
      <c r="AF516" s="1"/>
      <c r="AG516" s="1"/>
      <c r="AH516" s="1"/>
      <c r="AI516" s="1"/>
    </row>
    <row r="517" spans="1:35" s="3" customFormat="1">
      <c r="A517" s="48">
        <v>4542</v>
      </c>
      <c r="B517" s="53" t="s">
        <v>106</v>
      </c>
      <c r="C517" s="53"/>
      <c r="D517" s="7"/>
      <c r="E517" s="9"/>
      <c r="F517" s="173">
        <v>1</v>
      </c>
      <c r="G517" s="9"/>
      <c r="H517" s="8">
        <f t="shared" si="385"/>
        <v>1</v>
      </c>
      <c r="I517" s="4">
        <v>1</v>
      </c>
      <c r="J517" s="9" t="s">
        <v>216</v>
      </c>
      <c r="K517" s="14"/>
      <c r="L517" s="19">
        <f t="shared" si="386"/>
        <v>0</v>
      </c>
      <c r="M517" s="32"/>
      <c r="N517" s="345"/>
      <c r="O517" s="359">
        <f t="shared" si="387"/>
        <v>0</v>
      </c>
      <c r="P517" s="19">
        <f t="shared" si="388"/>
        <v>0</v>
      </c>
      <c r="Q517" s="42"/>
      <c r="R517" s="42"/>
      <c r="S517" s="42"/>
      <c r="T517" s="42"/>
      <c r="U517" s="19">
        <f t="shared" si="389"/>
        <v>0</v>
      </c>
      <c r="V517" s="45"/>
      <c r="X517" s="1"/>
      <c r="Y517" s="1"/>
      <c r="Z517" s="1"/>
      <c r="AA517" s="1"/>
      <c r="AB517" s="1"/>
      <c r="AC517" s="1"/>
      <c r="AD517" s="1"/>
      <c r="AE517" s="1"/>
      <c r="AF517" s="1"/>
      <c r="AG517" s="1"/>
      <c r="AH517" s="1"/>
      <c r="AI517" s="1"/>
    </row>
    <row r="518" spans="1:35" s="3" customFormat="1">
      <c r="A518" s="48">
        <v>4543</v>
      </c>
      <c r="B518" s="53" t="s">
        <v>599</v>
      </c>
      <c r="C518" s="53"/>
      <c r="D518" s="7"/>
      <c r="E518" s="9"/>
      <c r="F518" s="173">
        <f>shoot</f>
        <v>0</v>
      </c>
      <c r="G518" s="9"/>
      <c r="H518" s="8">
        <f t="shared" si="385"/>
        <v>0</v>
      </c>
      <c r="I518" s="4">
        <v>1</v>
      </c>
      <c r="J518" s="9" t="s">
        <v>510</v>
      </c>
      <c r="K518" s="14"/>
      <c r="L518" s="19">
        <f t="shared" si="386"/>
        <v>0</v>
      </c>
      <c r="M518" s="32"/>
      <c r="N518" s="345"/>
      <c r="O518" s="359">
        <f t="shared" si="387"/>
        <v>0</v>
      </c>
      <c r="P518" s="19">
        <f t="shared" si="388"/>
        <v>0</v>
      </c>
      <c r="Q518" s="42"/>
      <c r="R518" s="42"/>
      <c r="S518" s="42"/>
      <c r="T518" s="42"/>
      <c r="U518" s="19">
        <f t="shared" si="389"/>
        <v>0</v>
      </c>
      <c r="V518" s="45"/>
      <c r="X518" s="1"/>
      <c r="Y518" s="1"/>
      <c r="Z518" s="1"/>
      <c r="AA518" s="1"/>
      <c r="AB518" s="1"/>
      <c r="AC518" s="1"/>
      <c r="AD518" s="1"/>
      <c r="AE518" s="1"/>
      <c r="AF518" s="1"/>
      <c r="AG518" s="1"/>
      <c r="AH518" s="1"/>
      <c r="AI518" s="1"/>
    </row>
    <row r="519" spans="1:35" s="3" customFormat="1">
      <c r="A519" s="48">
        <v>4544</v>
      </c>
      <c r="B519" s="53" t="s">
        <v>712</v>
      </c>
      <c r="C519" s="53"/>
      <c r="D519" s="7"/>
      <c r="E519" s="9"/>
      <c r="F519" s="173">
        <v>1</v>
      </c>
      <c r="G519" s="9"/>
      <c r="H519" s="8">
        <f t="shared" si="385"/>
        <v>1</v>
      </c>
      <c r="I519" s="4">
        <v>1</v>
      </c>
      <c r="J519" s="9" t="s">
        <v>216</v>
      </c>
      <c r="K519" s="14"/>
      <c r="L519" s="19">
        <f t="shared" si="386"/>
        <v>0</v>
      </c>
      <c r="M519" s="32"/>
      <c r="N519" s="345"/>
      <c r="O519" s="359">
        <f t="shared" si="387"/>
        <v>0</v>
      </c>
      <c r="P519" s="19">
        <f t="shared" si="388"/>
        <v>0</v>
      </c>
      <c r="Q519" s="42"/>
      <c r="R519" s="42"/>
      <c r="S519" s="42"/>
      <c r="T519" s="42"/>
      <c r="U519" s="19">
        <f t="shared" si="389"/>
        <v>0</v>
      </c>
      <c r="V519" s="45"/>
      <c r="X519" s="1"/>
      <c r="Y519" s="1"/>
      <c r="Z519" s="1"/>
      <c r="AA519" s="1"/>
      <c r="AB519" s="1"/>
      <c r="AC519" s="1"/>
      <c r="AD519" s="1"/>
      <c r="AE519" s="1"/>
      <c r="AF519" s="1"/>
      <c r="AG519" s="1"/>
      <c r="AH519" s="1"/>
      <c r="AI519" s="1"/>
    </row>
    <row r="520" spans="1:35" s="3" customFormat="1">
      <c r="A520" s="48">
        <v>4546</v>
      </c>
      <c r="B520" s="53" t="s">
        <v>713</v>
      </c>
      <c r="C520" s="53"/>
      <c r="D520" s="7"/>
      <c r="E520" s="9"/>
      <c r="F520" s="173">
        <v>1</v>
      </c>
      <c r="G520" s="9"/>
      <c r="H520" s="8">
        <f t="shared" si="385"/>
        <v>1</v>
      </c>
      <c r="I520" s="4">
        <v>1</v>
      </c>
      <c r="J520" s="9" t="s">
        <v>216</v>
      </c>
      <c r="K520" s="14"/>
      <c r="L520" s="19">
        <f t="shared" si="386"/>
        <v>0</v>
      </c>
      <c r="M520" s="32"/>
      <c r="N520" s="345"/>
      <c r="O520" s="359">
        <f t="shared" si="387"/>
        <v>0</v>
      </c>
      <c r="P520" s="19">
        <f t="shared" si="388"/>
        <v>0</v>
      </c>
      <c r="Q520" s="42"/>
      <c r="R520" s="42"/>
      <c r="S520" s="42"/>
      <c r="T520" s="42"/>
      <c r="U520" s="19">
        <f t="shared" si="389"/>
        <v>0</v>
      </c>
      <c r="V520" s="45"/>
      <c r="X520" s="1"/>
      <c r="Y520" s="1"/>
      <c r="Z520" s="1"/>
      <c r="AA520" s="1"/>
      <c r="AB520" s="1"/>
      <c r="AC520" s="1"/>
      <c r="AD520" s="1"/>
      <c r="AE520" s="1"/>
      <c r="AF520" s="1"/>
      <c r="AG520" s="1"/>
      <c r="AH520" s="1"/>
      <c r="AI520" s="1"/>
    </row>
    <row r="521" spans="1:35" s="3" customFormat="1">
      <c r="A521" s="48">
        <v>4549</v>
      </c>
      <c r="B521" s="53" t="s">
        <v>107</v>
      </c>
      <c r="C521" s="53"/>
      <c r="D521" s="7"/>
      <c r="E521" s="9"/>
      <c r="F521" s="173">
        <v>1</v>
      </c>
      <c r="G521" s="9"/>
      <c r="H521" s="8">
        <f t="shared" si="385"/>
        <v>1</v>
      </c>
      <c r="I521" s="4">
        <v>1</v>
      </c>
      <c r="J521" s="9" t="s">
        <v>216</v>
      </c>
      <c r="K521" s="14"/>
      <c r="L521" s="19">
        <f t="shared" si="386"/>
        <v>0</v>
      </c>
      <c r="M521" s="32"/>
      <c r="N521" s="345"/>
      <c r="O521" s="359">
        <f t="shared" si="387"/>
        <v>0</v>
      </c>
      <c r="P521" s="19">
        <f t="shared" si="388"/>
        <v>0</v>
      </c>
      <c r="Q521" s="42"/>
      <c r="R521" s="42"/>
      <c r="S521" s="42"/>
      <c r="T521" s="42"/>
      <c r="U521" s="19">
        <f t="shared" si="389"/>
        <v>0</v>
      </c>
      <c r="V521" s="45"/>
      <c r="X521" s="1"/>
      <c r="Y521" s="1"/>
      <c r="Z521" s="1"/>
      <c r="AA521" s="1"/>
      <c r="AB521" s="1"/>
      <c r="AC521" s="1"/>
      <c r="AD521" s="1"/>
      <c r="AE521" s="1"/>
      <c r="AF521" s="1"/>
      <c r="AG521" s="1"/>
      <c r="AH521" s="1"/>
      <c r="AI521" s="1"/>
    </row>
    <row r="522" spans="1:35" s="3" customFormat="1">
      <c r="A522" s="48">
        <v>4560</v>
      </c>
      <c r="B522" s="53" t="s">
        <v>108</v>
      </c>
      <c r="C522" s="53"/>
      <c r="D522" s="7"/>
      <c r="E522" s="9"/>
      <c r="F522" s="173">
        <f>crewcast</f>
        <v>0</v>
      </c>
      <c r="G522" s="9"/>
      <c r="H522" s="8">
        <f t="shared" si="385"/>
        <v>0</v>
      </c>
      <c r="I522" s="4">
        <v>1</v>
      </c>
      <c r="J522" s="9" t="s">
        <v>216</v>
      </c>
      <c r="K522" s="14"/>
      <c r="L522" s="19">
        <f t="shared" si="386"/>
        <v>0</v>
      </c>
      <c r="M522" s="32"/>
      <c r="N522" s="345"/>
      <c r="O522" s="359">
        <f t="shared" si="387"/>
        <v>0</v>
      </c>
      <c r="P522" s="19">
        <f t="shared" si="388"/>
        <v>0</v>
      </c>
      <c r="Q522" s="42"/>
      <c r="R522" s="42"/>
      <c r="S522" s="42"/>
      <c r="T522" s="42"/>
      <c r="U522" s="19">
        <f t="shared" si="389"/>
        <v>0</v>
      </c>
      <c r="V522" s="45"/>
      <c r="X522" s="1"/>
      <c r="Y522" s="1"/>
      <c r="Z522" s="1"/>
      <c r="AA522" s="1"/>
      <c r="AB522" s="1"/>
      <c r="AC522" s="1"/>
      <c r="AD522" s="1"/>
      <c r="AE522" s="1"/>
      <c r="AF522" s="1"/>
      <c r="AG522" s="1"/>
      <c r="AH522" s="1"/>
      <c r="AI522" s="1"/>
    </row>
    <row r="523" spans="1:35" s="3" customFormat="1">
      <c r="A523" s="48">
        <v>4561</v>
      </c>
      <c r="B523" s="53" t="s">
        <v>109</v>
      </c>
      <c r="C523" s="53"/>
      <c r="D523" s="7"/>
      <c r="E523" s="9"/>
      <c r="F523" s="173">
        <f>crewcast</f>
        <v>0</v>
      </c>
      <c r="G523" s="9"/>
      <c r="H523" s="8">
        <f t="shared" si="385"/>
        <v>0</v>
      </c>
      <c r="I523" s="4">
        <v>1</v>
      </c>
      <c r="J523" s="9" t="s">
        <v>216</v>
      </c>
      <c r="K523" s="14"/>
      <c r="L523" s="19">
        <f t="shared" si="386"/>
        <v>0</v>
      </c>
      <c r="M523" s="32"/>
      <c r="N523" s="345"/>
      <c r="O523" s="359">
        <f t="shared" si="387"/>
        <v>0</v>
      </c>
      <c r="P523" s="19">
        <f t="shared" si="388"/>
        <v>0</v>
      </c>
      <c r="Q523" s="42"/>
      <c r="R523" s="42"/>
      <c r="S523" s="42"/>
      <c r="T523" s="42"/>
      <c r="U523" s="19">
        <f t="shared" si="389"/>
        <v>0</v>
      </c>
      <c r="V523" s="45"/>
      <c r="X523" s="1"/>
      <c r="Y523" s="1"/>
      <c r="Z523" s="1"/>
      <c r="AA523" s="1"/>
      <c r="AB523" s="1"/>
      <c r="AC523" s="1"/>
      <c r="AD523" s="1"/>
      <c r="AE523" s="1"/>
      <c r="AF523" s="1"/>
      <c r="AG523" s="1"/>
      <c r="AH523" s="1"/>
      <c r="AI523" s="1"/>
    </row>
    <row r="524" spans="1:35" s="3" customFormat="1">
      <c r="A524" s="48">
        <v>4562</v>
      </c>
      <c r="B524" s="53" t="s">
        <v>110</v>
      </c>
      <c r="C524" s="53"/>
      <c r="D524" s="7"/>
      <c r="E524" s="9">
        <f>crewcast*1.5</f>
        <v>0</v>
      </c>
      <c r="F524" s="173">
        <f>crewcast</f>
        <v>0</v>
      </c>
      <c r="G524" s="9"/>
      <c r="H524" s="8">
        <f t="shared" si="385"/>
        <v>0</v>
      </c>
      <c r="I524" s="4">
        <v>1</v>
      </c>
      <c r="J524" s="9" t="s">
        <v>216</v>
      </c>
      <c r="K524" s="14"/>
      <c r="L524" s="19">
        <f t="shared" si="386"/>
        <v>0</v>
      </c>
      <c r="M524" s="32"/>
      <c r="N524" s="345"/>
      <c r="O524" s="359">
        <f t="shared" si="387"/>
        <v>0</v>
      </c>
      <c r="P524" s="19">
        <f t="shared" si="388"/>
        <v>0</v>
      </c>
      <c r="Q524" s="42"/>
      <c r="R524" s="42"/>
      <c r="S524" s="42"/>
      <c r="T524" s="42"/>
      <c r="U524" s="19">
        <f t="shared" si="389"/>
        <v>0</v>
      </c>
      <c r="V524" s="45"/>
      <c r="X524" s="1"/>
      <c r="Y524" s="1"/>
      <c r="Z524" s="1"/>
      <c r="AA524" s="1"/>
      <c r="AB524" s="1"/>
      <c r="AC524" s="1"/>
      <c r="AD524" s="1"/>
      <c r="AE524" s="1"/>
      <c r="AF524" s="1"/>
      <c r="AG524" s="1"/>
      <c r="AH524" s="1"/>
      <c r="AI524" s="1"/>
    </row>
    <row r="525" spans="1:35" s="3" customFormat="1">
      <c r="A525" s="48">
        <v>4563</v>
      </c>
      <c r="B525" s="53" t="s">
        <v>111</v>
      </c>
      <c r="C525" s="53"/>
      <c r="D525" s="7"/>
      <c r="E525" s="9">
        <f>crewcast*1.5</f>
        <v>0</v>
      </c>
      <c r="F525" s="173">
        <f>crewcast</f>
        <v>0</v>
      </c>
      <c r="G525" s="9"/>
      <c r="H525" s="8">
        <f t="shared" si="385"/>
        <v>0</v>
      </c>
      <c r="I525" s="4">
        <v>1</v>
      </c>
      <c r="J525" s="9" t="s">
        <v>216</v>
      </c>
      <c r="K525" s="14"/>
      <c r="L525" s="19">
        <f t="shared" si="386"/>
        <v>0</v>
      </c>
      <c r="M525" s="32"/>
      <c r="N525" s="345"/>
      <c r="O525" s="359">
        <f t="shared" si="387"/>
        <v>0</v>
      </c>
      <c r="P525" s="19">
        <f t="shared" si="388"/>
        <v>0</v>
      </c>
      <c r="Q525" s="42"/>
      <c r="R525" s="42"/>
      <c r="S525" s="42"/>
      <c r="T525" s="42"/>
      <c r="U525" s="19">
        <f t="shared" si="389"/>
        <v>0</v>
      </c>
      <c r="V525" s="45"/>
      <c r="X525" s="1"/>
      <c r="Y525" s="1"/>
      <c r="Z525" s="1"/>
      <c r="AA525" s="1"/>
      <c r="AB525" s="1"/>
      <c r="AC525" s="1"/>
      <c r="AD525" s="1"/>
      <c r="AE525" s="1"/>
      <c r="AF525" s="1"/>
      <c r="AG525" s="1"/>
      <c r="AH525" s="1"/>
      <c r="AI525" s="1"/>
    </row>
    <row r="526" spans="1:35" s="3" customFormat="1">
      <c r="A526" s="48">
        <v>4575</v>
      </c>
      <c r="B526" s="53" t="s">
        <v>711</v>
      </c>
      <c r="C526" s="53"/>
      <c r="D526" s="7"/>
      <c r="E526" s="9"/>
      <c r="F526" s="173">
        <v>1</v>
      </c>
      <c r="G526" s="9"/>
      <c r="H526" s="8">
        <f t="shared" si="385"/>
        <v>1</v>
      </c>
      <c r="I526" s="4">
        <v>1</v>
      </c>
      <c r="J526" s="9" t="s">
        <v>216</v>
      </c>
      <c r="K526" s="14"/>
      <c r="L526" s="19">
        <f t="shared" si="386"/>
        <v>0</v>
      </c>
      <c r="M526" s="32"/>
      <c r="N526" s="345"/>
      <c r="O526" s="359">
        <f t="shared" si="387"/>
        <v>0</v>
      </c>
      <c r="P526" s="19">
        <f t="shared" si="388"/>
        <v>0</v>
      </c>
      <c r="Q526" s="42"/>
      <c r="R526" s="42"/>
      <c r="S526" s="42"/>
      <c r="T526" s="42"/>
      <c r="U526" s="19">
        <f t="shared" si="389"/>
        <v>0</v>
      </c>
      <c r="V526" s="42">
        <f>P526</f>
        <v>0</v>
      </c>
      <c r="X526" s="1"/>
      <c r="Y526" s="1"/>
      <c r="Z526" s="1"/>
      <c r="AA526" s="1"/>
      <c r="AB526" s="1"/>
      <c r="AC526" s="1"/>
      <c r="AD526" s="1"/>
      <c r="AE526" s="1"/>
      <c r="AF526" s="1"/>
      <c r="AG526" s="1"/>
      <c r="AH526" s="1"/>
      <c r="AI526" s="1"/>
    </row>
    <row r="527" spans="1:35" s="3" customFormat="1">
      <c r="A527" s="180">
        <v>4580</v>
      </c>
      <c r="B527" s="53" t="s">
        <v>286</v>
      </c>
      <c r="C527" s="53"/>
      <c r="D527" s="7"/>
      <c r="E527" s="9"/>
      <c r="F527" s="173">
        <v>1</v>
      </c>
      <c r="G527" s="9"/>
      <c r="H527" s="8">
        <f t="shared" si="385"/>
        <v>1</v>
      </c>
      <c r="I527" s="4">
        <v>1</v>
      </c>
      <c r="J527" s="9" t="s">
        <v>216</v>
      </c>
      <c r="K527" s="14"/>
      <c r="L527" s="19">
        <f t="shared" si="386"/>
        <v>0</v>
      </c>
      <c r="M527" s="32"/>
      <c r="N527" s="345"/>
      <c r="O527" s="359">
        <f t="shared" si="387"/>
        <v>0</v>
      </c>
      <c r="P527" s="19">
        <f t="shared" si="388"/>
        <v>0</v>
      </c>
      <c r="Q527" s="42"/>
      <c r="R527" s="42"/>
      <c r="S527" s="42"/>
      <c r="T527" s="42"/>
      <c r="U527" s="19">
        <f t="shared" si="389"/>
        <v>0</v>
      </c>
      <c r="V527" s="45"/>
      <c r="X527" s="1"/>
      <c r="Y527" s="1"/>
      <c r="Z527" s="1"/>
      <c r="AA527" s="1"/>
      <c r="AB527" s="1"/>
      <c r="AC527" s="1"/>
      <c r="AD527" s="1"/>
      <c r="AE527" s="1"/>
      <c r="AF527" s="1"/>
      <c r="AG527" s="1"/>
      <c r="AH527" s="1"/>
      <c r="AI527" s="1"/>
    </row>
    <row r="528" spans="1:35" s="3" customFormat="1">
      <c r="A528" s="48">
        <v>4594</v>
      </c>
      <c r="B528" s="53" t="s">
        <v>112</v>
      </c>
      <c r="C528" s="53"/>
      <c r="D528" s="7"/>
      <c r="E528" s="9"/>
      <c r="F528" s="173">
        <v>1</v>
      </c>
      <c r="G528" s="9"/>
      <c r="H528" s="8">
        <f t="shared" si="385"/>
        <v>1</v>
      </c>
      <c r="I528" s="4">
        <v>1</v>
      </c>
      <c r="J528" s="9" t="s">
        <v>216</v>
      </c>
      <c r="K528" s="14"/>
      <c r="L528" s="19">
        <f t="shared" si="386"/>
        <v>0</v>
      </c>
      <c r="M528" s="32"/>
      <c r="N528" s="345"/>
      <c r="O528" s="359">
        <f t="shared" si="387"/>
        <v>0</v>
      </c>
      <c r="P528" s="19">
        <f t="shared" si="388"/>
        <v>0</v>
      </c>
      <c r="Q528" s="42"/>
      <c r="R528" s="42"/>
      <c r="S528" s="42"/>
      <c r="T528" s="42"/>
      <c r="U528" s="19">
        <f t="shared" si="389"/>
        <v>0</v>
      </c>
      <c r="V528" s="45"/>
      <c r="X528" s="1"/>
      <c r="Y528" s="1"/>
      <c r="Z528" s="1"/>
      <c r="AA528" s="1"/>
      <c r="AB528" s="1"/>
      <c r="AC528" s="1"/>
      <c r="AD528" s="1"/>
      <c r="AE528" s="1"/>
      <c r="AF528" s="1"/>
      <c r="AG528" s="1"/>
      <c r="AH528" s="1"/>
      <c r="AI528" s="1"/>
    </row>
    <row r="529" spans="1:35" s="3" customFormat="1">
      <c r="A529" s="48"/>
      <c r="B529" s="55" t="s">
        <v>253</v>
      </c>
      <c r="C529" s="55"/>
      <c r="D529" s="7"/>
      <c r="E529" s="4"/>
      <c r="F529" s="173"/>
      <c r="G529" s="9"/>
      <c r="H529" s="8"/>
      <c r="I529" s="4"/>
      <c r="J529" s="9"/>
      <c r="K529" s="14"/>
      <c r="L529" s="21">
        <f t="shared" ref="L529:V529" si="390">SUM(L515:L528)</f>
        <v>0</v>
      </c>
      <c r="M529" s="28">
        <f t="shared" si="390"/>
        <v>0</v>
      </c>
      <c r="N529" s="346">
        <f t="shared" ref="N529" si="391">SUM(N515:N528)</f>
        <v>0</v>
      </c>
      <c r="O529" s="355">
        <f t="shared" ref="O529" si="392">SUM(O515:O528)</f>
        <v>0</v>
      </c>
      <c r="P529" s="21">
        <f t="shared" si="390"/>
        <v>0</v>
      </c>
      <c r="Q529" s="43">
        <f t="shared" si="390"/>
        <v>0</v>
      </c>
      <c r="R529" s="43">
        <f t="shared" si="390"/>
        <v>0</v>
      </c>
      <c r="S529" s="43">
        <f t="shared" si="390"/>
        <v>0</v>
      </c>
      <c r="T529" s="43">
        <f t="shared" si="390"/>
        <v>0</v>
      </c>
      <c r="U529" s="21">
        <f t="shared" si="390"/>
        <v>0</v>
      </c>
      <c r="V529" s="43">
        <f t="shared" si="390"/>
        <v>0</v>
      </c>
      <c r="X529" s="1"/>
      <c r="Y529" s="1"/>
      <c r="Z529" s="1"/>
      <c r="AA529" s="1"/>
      <c r="AB529" s="1"/>
      <c r="AC529" s="1"/>
      <c r="AD529" s="1"/>
      <c r="AE529" s="1"/>
      <c r="AF529" s="1"/>
      <c r="AG529" s="1"/>
      <c r="AH529" s="1"/>
      <c r="AI529" s="1"/>
    </row>
    <row r="530" spans="1:35" s="3" customFormat="1">
      <c r="A530" s="18"/>
      <c r="B530" s="53"/>
      <c r="C530" s="53"/>
      <c r="D530" s="7"/>
      <c r="E530" s="4"/>
      <c r="F530" s="173"/>
      <c r="G530" s="9"/>
      <c r="H530" s="8"/>
      <c r="I530" s="4"/>
      <c r="J530" s="4"/>
      <c r="K530" s="14"/>
      <c r="L530" s="19"/>
      <c r="M530" s="32"/>
      <c r="N530" s="345"/>
      <c r="O530" s="359"/>
      <c r="P530" s="19"/>
      <c r="Q530" s="42"/>
      <c r="R530" s="42"/>
      <c r="S530" s="42"/>
      <c r="T530" s="42"/>
      <c r="U530" s="19"/>
      <c r="V530" s="42"/>
      <c r="X530" s="1"/>
      <c r="Y530" s="1"/>
      <c r="Z530" s="1"/>
      <c r="AA530" s="1"/>
      <c r="AB530" s="1"/>
      <c r="AC530" s="1"/>
      <c r="AD530" s="1"/>
      <c r="AE530" s="1"/>
      <c r="AF530" s="1"/>
      <c r="AG530" s="1"/>
      <c r="AH530" s="1"/>
      <c r="AI530" s="1"/>
    </row>
    <row r="531" spans="1:35" s="3" customFormat="1">
      <c r="A531" s="50">
        <v>4600</v>
      </c>
      <c r="B531" s="38" t="s">
        <v>808</v>
      </c>
      <c r="C531" s="38"/>
      <c r="D531" s="7"/>
      <c r="E531" s="9"/>
      <c r="F531" s="173"/>
      <c r="G531" s="9"/>
      <c r="H531" s="8"/>
      <c r="I531" s="4"/>
      <c r="J531" s="9"/>
      <c r="K531" s="14"/>
      <c r="L531" s="19"/>
      <c r="M531" s="32"/>
      <c r="N531" s="345"/>
      <c r="O531" s="359"/>
      <c r="P531" s="19"/>
      <c r="Q531" s="42"/>
      <c r="R531" s="42"/>
      <c r="S531" s="42"/>
      <c r="T531" s="42"/>
      <c r="U531" s="19"/>
      <c r="V531" s="42"/>
      <c r="X531" s="1"/>
      <c r="Y531" s="1"/>
      <c r="Z531" s="1"/>
      <c r="AA531" s="1"/>
      <c r="AB531" s="1"/>
      <c r="AC531" s="1"/>
      <c r="AD531" s="1"/>
      <c r="AE531" s="1"/>
      <c r="AF531" s="1"/>
      <c r="AG531" s="1"/>
      <c r="AH531" s="1"/>
      <c r="AI531" s="1"/>
    </row>
    <row r="532" spans="1:35" s="3" customFormat="1">
      <c r="A532" s="48">
        <v>4601</v>
      </c>
      <c r="B532" s="53" t="s">
        <v>733</v>
      </c>
      <c r="C532" s="53" t="s">
        <v>1030</v>
      </c>
      <c r="D532" s="7"/>
      <c r="E532" s="9"/>
      <c r="F532" s="173">
        <v>1</v>
      </c>
      <c r="G532" s="9"/>
      <c r="H532" s="8">
        <f t="shared" ref="H532:H547" si="393">SUM(E532:G532)</f>
        <v>1</v>
      </c>
      <c r="I532" s="4">
        <v>1</v>
      </c>
      <c r="J532" s="9" t="s">
        <v>216</v>
      </c>
      <c r="K532" s="14"/>
      <c r="L532" s="19">
        <f t="shared" ref="L532:L547" si="394">H532*I532*K532</f>
        <v>0</v>
      </c>
      <c r="M532" s="32"/>
      <c r="N532" s="345"/>
      <c r="O532" s="359">
        <f t="shared" ref="O532:O547" si="395">L:L+N:N</f>
        <v>0</v>
      </c>
      <c r="P532" s="19">
        <f t="shared" ref="P532:P547" si="396">MAX(L532-SUM(Q532:T532),0)</f>
        <v>0</v>
      </c>
      <c r="Q532" s="42"/>
      <c r="R532" s="42"/>
      <c r="S532" s="42"/>
      <c r="T532" s="42"/>
      <c r="U532" s="19">
        <f t="shared" ref="U532:U547" si="397">L532-SUM(P532:T532)</f>
        <v>0</v>
      </c>
      <c r="V532" s="42">
        <f t="shared" ref="V532:V547" si="398">P532</f>
        <v>0</v>
      </c>
      <c r="X532" s="1"/>
      <c r="Y532" s="1"/>
      <c r="Z532" s="1"/>
      <c r="AA532" s="1"/>
      <c r="AB532" s="1"/>
      <c r="AC532" s="1"/>
      <c r="AD532" s="1"/>
      <c r="AE532" s="1"/>
      <c r="AF532" s="1"/>
      <c r="AG532" s="1"/>
      <c r="AH532" s="1"/>
      <c r="AI532" s="1"/>
    </row>
    <row r="533" spans="1:35" s="3" customFormat="1">
      <c r="A533" s="48">
        <v>4602</v>
      </c>
      <c r="B533" s="53" t="s">
        <v>19</v>
      </c>
      <c r="C533" s="53" t="s">
        <v>1030</v>
      </c>
      <c r="D533" s="7"/>
      <c r="E533" s="9"/>
      <c r="F533" s="173">
        <v>1</v>
      </c>
      <c r="G533" s="9"/>
      <c r="H533" s="8">
        <f t="shared" si="393"/>
        <v>1</v>
      </c>
      <c r="I533" s="4">
        <v>1</v>
      </c>
      <c r="J533" s="9" t="s">
        <v>216</v>
      </c>
      <c r="K533" s="14"/>
      <c r="L533" s="19">
        <f t="shared" si="394"/>
        <v>0</v>
      </c>
      <c r="M533" s="32"/>
      <c r="N533" s="345"/>
      <c r="O533" s="359">
        <f t="shared" si="395"/>
        <v>0</v>
      </c>
      <c r="P533" s="19">
        <f t="shared" si="396"/>
        <v>0</v>
      </c>
      <c r="Q533" s="42"/>
      <c r="R533" s="42"/>
      <c r="S533" s="42"/>
      <c r="T533" s="42"/>
      <c r="U533" s="19">
        <f t="shared" si="397"/>
        <v>0</v>
      </c>
      <c r="V533" s="42">
        <f t="shared" si="398"/>
        <v>0</v>
      </c>
      <c r="X533" s="1"/>
      <c r="Y533" s="1"/>
      <c r="Z533" s="1"/>
      <c r="AA533" s="1"/>
      <c r="AB533" s="1"/>
      <c r="AC533" s="1"/>
      <c r="AD533" s="1"/>
      <c r="AE533" s="1"/>
      <c r="AF533" s="1"/>
      <c r="AG533" s="1"/>
      <c r="AH533" s="1"/>
      <c r="AI533" s="1"/>
    </row>
    <row r="534" spans="1:35" s="3" customFormat="1">
      <c r="A534" s="48">
        <v>4605</v>
      </c>
      <c r="B534" s="53" t="s">
        <v>734</v>
      </c>
      <c r="C534" s="53" t="s">
        <v>1030</v>
      </c>
      <c r="D534" s="7"/>
      <c r="E534" s="9"/>
      <c r="F534" s="173">
        <v>1</v>
      </c>
      <c r="G534" s="9"/>
      <c r="H534" s="8">
        <f t="shared" si="393"/>
        <v>1</v>
      </c>
      <c r="I534" s="4">
        <v>1</v>
      </c>
      <c r="J534" s="9" t="s">
        <v>216</v>
      </c>
      <c r="K534" s="14"/>
      <c r="L534" s="19">
        <f t="shared" si="394"/>
        <v>0</v>
      </c>
      <c r="M534" s="32"/>
      <c r="N534" s="345"/>
      <c r="O534" s="359">
        <f t="shared" si="395"/>
        <v>0</v>
      </c>
      <c r="P534" s="19">
        <f t="shared" si="396"/>
        <v>0</v>
      </c>
      <c r="Q534" s="42"/>
      <c r="R534" s="42"/>
      <c r="S534" s="42"/>
      <c r="T534" s="42"/>
      <c r="U534" s="19">
        <f t="shared" si="397"/>
        <v>0</v>
      </c>
      <c r="V534" s="42">
        <f t="shared" si="398"/>
        <v>0</v>
      </c>
      <c r="X534" s="1"/>
      <c r="Y534" s="1"/>
      <c r="Z534" s="1"/>
      <c r="AA534" s="1"/>
      <c r="AB534" s="1"/>
      <c r="AC534" s="1"/>
      <c r="AD534" s="1"/>
      <c r="AE534" s="1"/>
      <c r="AF534" s="1"/>
      <c r="AG534" s="1"/>
      <c r="AH534" s="1"/>
      <c r="AI534" s="1"/>
    </row>
    <row r="535" spans="1:35" s="3" customFormat="1">
      <c r="A535" s="48">
        <v>4606</v>
      </c>
      <c r="B535" s="53" t="s">
        <v>735</v>
      </c>
      <c r="C535" s="53" t="s">
        <v>1030</v>
      </c>
      <c r="D535" s="7"/>
      <c r="E535" s="9"/>
      <c r="F535" s="173">
        <v>1</v>
      </c>
      <c r="G535" s="9"/>
      <c r="H535" s="8">
        <f t="shared" si="393"/>
        <v>1</v>
      </c>
      <c r="I535" s="4">
        <v>1</v>
      </c>
      <c r="J535" s="9" t="s">
        <v>216</v>
      </c>
      <c r="K535" s="14"/>
      <c r="L535" s="19">
        <f t="shared" si="394"/>
        <v>0</v>
      </c>
      <c r="M535" s="32"/>
      <c r="N535" s="345"/>
      <c r="O535" s="359">
        <f t="shared" si="395"/>
        <v>0</v>
      </c>
      <c r="P535" s="19">
        <f t="shared" si="396"/>
        <v>0</v>
      </c>
      <c r="Q535" s="42"/>
      <c r="R535" s="42"/>
      <c r="S535" s="42"/>
      <c r="T535" s="42"/>
      <c r="U535" s="19">
        <f t="shared" si="397"/>
        <v>0</v>
      </c>
      <c r="V535" s="42">
        <f t="shared" si="398"/>
        <v>0</v>
      </c>
      <c r="X535" s="1"/>
      <c r="Y535" s="1"/>
      <c r="Z535" s="1"/>
      <c r="AA535" s="1"/>
      <c r="AB535" s="1"/>
      <c r="AC535" s="1"/>
      <c r="AD535" s="1"/>
      <c r="AE535" s="1"/>
      <c r="AF535" s="1"/>
      <c r="AG535" s="1"/>
      <c r="AH535" s="1"/>
      <c r="AI535" s="1"/>
    </row>
    <row r="536" spans="1:35" s="3" customFormat="1">
      <c r="A536" s="48">
        <v>4610</v>
      </c>
      <c r="B536" s="53" t="s">
        <v>736</v>
      </c>
      <c r="C536" s="53" t="s">
        <v>1030</v>
      </c>
      <c r="D536" s="7"/>
      <c r="E536" s="9"/>
      <c r="F536" s="173">
        <v>1</v>
      </c>
      <c r="G536" s="9"/>
      <c r="H536" s="8">
        <f t="shared" si="393"/>
        <v>1</v>
      </c>
      <c r="I536" s="4">
        <v>1</v>
      </c>
      <c r="J536" s="9" t="s">
        <v>216</v>
      </c>
      <c r="K536" s="14"/>
      <c r="L536" s="19">
        <f t="shared" si="394"/>
        <v>0</v>
      </c>
      <c r="M536" s="32"/>
      <c r="N536" s="345"/>
      <c r="O536" s="359">
        <f t="shared" si="395"/>
        <v>0</v>
      </c>
      <c r="P536" s="19">
        <f t="shared" si="396"/>
        <v>0</v>
      </c>
      <c r="Q536" s="42"/>
      <c r="R536" s="42"/>
      <c r="S536" s="42"/>
      <c r="T536" s="42"/>
      <c r="U536" s="19">
        <f t="shared" si="397"/>
        <v>0</v>
      </c>
      <c r="V536" s="42">
        <f t="shared" si="398"/>
        <v>0</v>
      </c>
      <c r="X536" s="1"/>
      <c r="Y536" s="1"/>
      <c r="Z536" s="1"/>
      <c r="AA536" s="1"/>
      <c r="AB536" s="1"/>
      <c r="AC536" s="1"/>
      <c r="AD536" s="1"/>
      <c r="AE536" s="1"/>
      <c r="AF536" s="1"/>
      <c r="AG536" s="1"/>
      <c r="AH536" s="1"/>
      <c r="AI536" s="1"/>
    </row>
    <row r="537" spans="1:35" s="3" customFormat="1">
      <c r="A537" s="48">
        <v>4611</v>
      </c>
      <c r="B537" s="53" t="s">
        <v>737</v>
      </c>
      <c r="C537" s="53" t="s">
        <v>1030</v>
      </c>
      <c r="D537" s="7"/>
      <c r="E537" s="9"/>
      <c r="F537" s="173">
        <v>1</v>
      </c>
      <c r="G537" s="9"/>
      <c r="H537" s="8">
        <f t="shared" si="393"/>
        <v>1</v>
      </c>
      <c r="I537" s="4">
        <v>1</v>
      </c>
      <c r="J537" s="9" t="s">
        <v>216</v>
      </c>
      <c r="K537" s="14"/>
      <c r="L537" s="19">
        <f t="shared" si="394"/>
        <v>0</v>
      </c>
      <c r="M537" s="32"/>
      <c r="N537" s="345"/>
      <c r="O537" s="359">
        <f t="shared" si="395"/>
        <v>0</v>
      </c>
      <c r="P537" s="19">
        <f t="shared" si="396"/>
        <v>0</v>
      </c>
      <c r="Q537" s="42"/>
      <c r="R537" s="42"/>
      <c r="S537" s="42"/>
      <c r="T537" s="42"/>
      <c r="U537" s="19">
        <f t="shared" si="397"/>
        <v>0</v>
      </c>
      <c r="V537" s="42">
        <f t="shared" si="398"/>
        <v>0</v>
      </c>
      <c r="X537" s="1"/>
      <c r="Y537" s="1"/>
      <c r="Z537" s="1"/>
      <c r="AA537" s="1"/>
      <c r="AB537" s="1"/>
      <c r="AC537" s="1"/>
      <c r="AD537" s="1"/>
      <c r="AE537" s="1"/>
      <c r="AF537" s="1"/>
      <c r="AG537" s="1"/>
      <c r="AH537" s="1"/>
      <c r="AI537" s="1"/>
    </row>
    <row r="538" spans="1:35" s="3" customFormat="1">
      <c r="A538" s="48">
        <v>4612</v>
      </c>
      <c r="B538" s="53" t="s">
        <v>738</v>
      </c>
      <c r="C538" s="53" t="s">
        <v>1030</v>
      </c>
      <c r="D538" s="7"/>
      <c r="E538" s="9"/>
      <c r="F538" s="173">
        <v>1</v>
      </c>
      <c r="G538" s="9"/>
      <c r="H538" s="8">
        <f t="shared" si="393"/>
        <v>1</v>
      </c>
      <c r="I538" s="4">
        <v>1</v>
      </c>
      <c r="J538" s="9" t="s">
        <v>216</v>
      </c>
      <c r="K538" s="14"/>
      <c r="L538" s="19">
        <f t="shared" si="394"/>
        <v>0</v>
      </c>
      <c r="M538" s="32"/>
      <c r="N538" s="345"/>
      <c r="O538" s="359">
        <f t="shared" si="395"/>
        <v>0</v>
      </c>
      <c r="P538" s="19">
        <f t="shared" si="396"/>
        <v>0</v>
      </c>
      <c r="Q538" s="42"/>
      <c r="R538" s="42"/>
      <c r="S538" s="42"/>
      <c r="T538" s="42"/>
      <c r="U538" s="19">
        <f t="shared" si="397"/>
        <v>0</v>
      </c>
      <c r="V538" s="42">
        <f t="shared" si="398"/>
        <v>0</v>
      </c>
      <c r="X538" s="1"/>
      <c r="Y538" s="1"/>
      <c r="Z538" s="1"/>
      <c r="AA538" s="1"/>
      <c r="AB538" s="1"/>
      <c r="AC538" s="1"/>
      <c r="AD538" s="1"/>
      <c r="AE538" s="1"/>
      <c r="AF538" s="1"/>
      <c r="AG538" s="1"/>
      <c r="AH538" s="1"/>
      <c r="AI538" s="1"/>
    </row>
    <row r="539" spans="1:35" s="3" customFormat="1">
      <c r="A539" s="48">
        <v>4613</v>
      </c>
      <c r="B539" s="53" t="s">
        <v>739</v>
      </c>
      <c r="C539" s="53" t="s">
        <v>1030</v>
      </c>
      <c r="D539" s="7"/>
      <c r="E539" s="9"/>
      <c r="F539" s="173">
        <v>1</v>
      </c>
      <c r="G539" s="9"/>
      <c r="H539" s="8">
        <f t="shared" si="393"/>
        <v>1</v>
      </c>
      <c r="I539" s="4">
        <v>1</v>
      </c>
      <c r="J539" s="9" t="s">
        <v>216</v>
      </c>
      <c r="K539" s="14"/>
      <c r="L539" s="19">
        <f t="shared" si="394"/>
        <v>0</v>
      </c>
      <c r="M539" s="32"/>
      <c r="N539" s="345"/>
      <c r="O539" s="359">
        <f t="shared" si="395"/>
        <v>0</v>
      </c>
      <c r="P539" s="19">
        <f t="shared" si="396"/>
        <v>0</v>
      </c>
      <c r="Q539" s="42"/>
      <c r="R539" s="42"/>
      <c r="S539" s="42"/>
      <c r="T539" s="42"/>
      <c r="U539" s="19">
        <f t="shared" si="397"/>
        <v>0</v>
      </c>
      <c r="V539" s="42">
        <f t="shared" si="398"/>
        <v>0</v>
      </c>
      <c r="X539" s="1"/>
      <c r="Y539" s="1"/>
      <c r="Z539" s="1"/>
      <c r="AA539" s="1"/>
      <c r="AB539" s="1"/>
      <c r="AC539" s="1"/>
      <c r="AD539" s="1"/>
      <c r="AE539" s="1"/>
      <c r="AF539" s="1"/>
      <c r="AG539" s="1"/>
      <c r="AH539" s="1"/>
      <c r="AI539" s="1"/>
    </row>
    <row r="540" spans="1:35" s="3" customFormat="1">
      <c r="A540" s="48">
        <v>4614</v>
      </c>
      <c r="B540" s="53" t="s">
        <v>740</v>
      </c>
      <c r="C540" s="53" t="s">
        <v>1030</v>
      </c>
      <c r="D540" s="7"/>
      <c r="E540" s="9"/>
      <c r="F540" s="173">
        <v>1</v>
      </c>
      <c r="G540" s="9"/>
      <c r="H540" s="8">
        <f t="shared" si="393"/>
        <v>1</v>
      </c>
      <c r="I540" s="4">
        <v>1</v>
      </c>
      <c r="J540" s="9" t="s">
        <v>216</v>
      </c>
      <c r="K540" s="14"/>
      <c r="L540" s="19">
        <f t="shared" si="394"/>
        <v>0</v>
      </c>
      <c r="M540" s="32"/>
      <c r="N540" s="345"/>
      <c r="O540" s="359">
        <f t="shared" si="395"/>
        <v>0</v>
      </c>
      <c r="P540" s="19">
        <f t="shared" si="396"/>
        <v>0</v>
      </c>
      <c r="Q540" s="42"/>
      <c r="R540" s="42"/>
      <c r="S540" s="42"/>
      <c r="T540" s="42"/>
      <c r="U540" s="19">
        <f t="shared" si="397"/>
        <v>0</v>
      </c>
      <c r="V540" s="42">
        <f t="shared" si="398"/>
        <v>0</v>
      </c>
      <c r="X540" s="1"/>
      <c r="Y540" s="1"/>
      <c r="Z540" s="1"/>
      <c r="AA540" s="1"/>
      <c r="AB540" s="1"/>
      <c r="AC540" s="1"/>
      <c r="AD540" s="1"/>
      <c r="AE540" s="1"/>
      <c r="AF540" s="1"/>
      <c r="AG540" s="1"/>
      <c r="AH540" s="1"/>
      <c r="AI540" s="1"/>
    </row>
    <row r="541" spans="1:35" s="3" customFormat="1">
      <c r="A541" s="48">
        <v>4620</v>
      </c>
      <c r="B541" s="53" t="s">
        <v>741</v>
      </c>
      <c r="C541" s="53" t="s">
        <v>1030</v>
      </c>
      <c r="D541" s="7"/>
      <c r="E541" s="9"/>
      <c r="F541" s="173">
        <v>1</v>
      </c>
      <c r="G541" s="9"/>
      <c r="H541" s="8">
        <f t="shared" si="393"/>
        <v>1</v>
      </c>
      <c r="I541" s="4">
        <v>1</v>
      </c>
      <c r="J541" s="9" t="s">
        <v>216</v>
      </c>
      <c r="K541" s="14"/>
      <c r="L541" s="19">
        <f t="shared" si="394"/>
        <v>0</v>
      </c>
      <c r="M541" s="32"/>
      <c r="N541" s="345"/>
      <c r="O541" s="359">
        <f t="shared" si="395"/>
        <v>0</v>
      </c>
      <c r="P541" s="19">
        <f t="shared" si="396"/>
        <v>0</v>
      </c>
      <c r="Q541" s="42"/>
      <c r="R541" s="42"/>
      <c r="S541" s="42"/>
      <c r="T541" s="42"/>
      <c r="U541" s="19">
        <f t="shared" si="397"/>
        <v>0</v>
      </c>
      <c r="V541" s="42">
        <f t="shared" si="398"/>
        <v>0</v>
      </c>
      <c r="X541" s="1"/>
      <c r="Y541" s="1"/>
      <c r="Z541" s="1"/>
      <c r="AA541" s="1"/>
      <c r="AB541" s="1"/>
      <c r="AC541" s="1"/>
      <c r="AD541" s="1"/>
      <c r="AE541" s="1"/>
      <c r="AF541" s="1"/>
      <c r="AG541" s="1"/>
      <c r="AH541" s="1"/>
      <c r="AI541" s="1"/>
    </row>
    <row r="542" spans="1:35" s="3" customFormat="1">
      <c r="A542" s="48">
        <v>4630</v>
      </c>
      <c r="B542" s="53" t="s">
        <v>742</v>
      </c>
      <c r="C542" s="53" t="s">
        <v>1030</v>
      </c>
      <c r="D542" s="7"/>
      <c r="E542" s="9"/>
      <c r="F542" s="173">
        <v>1</v>
      </c>
      <c r="G542" s="9"/>
      <c r="H542" s="8">
        <f t="shared" si="393"/>
        <v>1</v>
      </c>
      <c r="I542" s="4">
        <v>1</v>
      </c>
      <c r="J542" s="9" t="s">
        <v>216</v>
      </c>
      <c r="K542" s="14"/>
      <c r="L542" s="19">
        <f t="shared" si="394"/>
        <v>0</v>
      </c>
      <c r="M542" s="32"/>
      <c r="N542" s="345"/>
      <c r="O542" s="359">
        <f t="shared" si="395"/>
        <v>0</v>
      </c>
      <c r="P542" s="19">
        <f t="shared" si="396"/>
        <v>0</v>
      </c>
      <c r="Q542" s="42"/>
      <c r="R542" s="42"/>
      <c r="S542" s="42"/>
      <c r="T542" s="42"/>
      <c r="U542" s="19">
        <f t="shared" si="397"/>
        <v>0</v>
      </c>
      <c r="V542" s="42">
        <f t="shared" si="398"/>
        <v>0</v>
      </c>
      <c r="X542" s="1"/>
      <c r="Y542" s="1"/>
      <c r="Z542" s="1"/>
      <c r="AA542" s="1"/>
      <c r="AB542" s="1"/>
      <c r="AC542" s="1"/>
      <c r="AD542" s="1"/>
      <c r="AE542" s="1"/>
      <c r="AF542" s="1"/>
      <c r="AG542" s="1"/>
      <c r="AH542" s="1"/>
      <c r="AI542" s="1"/>
    </row>
    <row r="543" spans="1:35" s="3" customFormat="1">
      <c r="A543" s="48">
        <v>4631</v>
      </c>
      <c r="B543" s="53" t="s">
        <v>743</v>
      </c>
      <c r="C543" s="53" t="s">
        <v>1030</v>
      </c>
      <c r="D543" s="7"/>
      <c r="E543" s="9"/>
      <c r="F543" s="173">
        <v>1</v>
      </c>
      <c r="G543" s="9"/>
      <c r="H543" s="8">
        <f t="shared" si="393"/>
        <v>1</v>
      </c>
      <c r="I543" s="4">
        <v>1</v>
      </c>
      <c r="J543" s="9" t="s">
        <v>216</v>
      </c>
      <c r="K543" s="14"/>
      <c r="L543" s="19">
        <f t="shared" si="394"/>
        <v>0</v>
      </c>
      <c r="M543" s="32"/>
      <c r="N543" s="345"/>
      <c r="O543" s="359">
        <f t="shared" si="395"/>
        <v>0</v>
      </c>
      <c r="P543" s="19">
        <f t="shared" si="396"/>
        <v>0</v>
      </c>
      <c r="Q543" s="42"/>
      <c r="R543" s="42"/>
      <c r="S543" s="42"/>
      <c r="T543" s="42"/>
      <c r="U543" s="19">
        <f t="shared" si="397"/>
        <v>0</v>
      </c>
      <c r="V543" s="42">
        <f t="shared" si="398"/>
        <v>0</v>
      </c>
      <c r="X543" s="1"/>
      <c r="Y543" s="1"/>
      <c r="Z543" s="1"/>
      <c r="AA543" s="1"/>
      <c r="AB543" s="1"/>
      <c r="AC543" s="1"/>
      <c r="AD543" s="1"/>
      <c r="AE543" s="1"/>
      <c r="AF543" s="1"/>
      <c r="AG543" s="1"/>
      <c r="AH543" s="1"/>
      <c r="AI543" s="1"/>
    </row>
    <row r="544" spans="1:35" s="3" customFormat="1">
      <c r="A544" s="48">
        <v>4632</v>
      </c>
      <c r="B544" s="53" t="s">
        <v>744</v>
      </c>
      <c r="C544" s="53" t="s">
        <v>1030</v>
      </c>
      <c r="D544" s="7"/>
      <c r="E544" s="9"/>
      <c r="F544" s="173">
        <v>1</v>
      </c>
      <c r="G544" s="9"/>
      <c r="H544" s="8">
        <f t="shared" si="393"/>
        <v>1</v>
      </c>
      <c r="I544" s="4">
        <v>1</v>
      </c>
      <c r="J544" s="9" t="s">
        <v>216</v>
      </c>
      <c r="K544" s="14"/>
      <c r="L544" s="19">
        <f t="shared" si="394"/>
        <v>0</v>
      </c>
      <c r="M544" s="32"/>
      <c r="N544" s="345"/>
      <c r="O544" s="359">
        <f t="shared" si="395"/>
        <v>0</v>
      </c>
      <c r="P544" s="19">
        <f t="shared" si="396"/>
        <v>0</v>
      </c>
      <c r="Q544" s="42"/>
      <c r="R544" s="42"/>
      <c r="S544" s="42"/>
      <c r="T544" s="42"/>
      <c r="U544" s="19">
        <f t="shared" si="397"/>
        <v>0</v>
      </c>
      <c r="V544" s="42">
        <f t="shared" si="398"/>
        <v>0</v>
      </c>
      <c r="X544" s="1"/>
      <c r="Y544" s="1"/>
      <c r="Z544" s="1"/>
      <c r="AA544" s="1"/>
      <c r="AB544" s="1"/>
      <c r="AC544" s="1"/>
      <c r="AD544" s="1"/>
      <c r="AE544" s="1"/>
      <c r="AF544" s="1"/>
      <c r="AG544" s="1"/>
      <c r="AH544" s="1"/>
      <c r="AI544" s="1"/>
    </row>
    <row r="545" spans="1:35" s="3" customFormat="1">
      <c r="A545" s="48">
        <v>4640</v>
      </c>
      <c r="B545" s="53" t="s">
        <v>745</v>
      </c>
      <c r="C545" s="53" t="s">
        <v>1030</v>
      </c>
      <c r="D545" s="7"/>
      <c r="E545" s="9"/>
      <c r="F545" s="173">
        <v>1</v>
      </c>
      <c r="G545" s="9"/>
      <c r="H545" s="8">
        <f t="shared" si="393"/>
        <v>1</v>
      </c>
      <c r="I545" s="4">
        <v>1</v>
      </c>
      <c r="J545" s="9" t="s">
        <v>216</v>
      </c>
      <c r="K545" s="14"/>
      <c r="L545" s="19">
        <f t="shared" si="394"/>
        <v>0</v>
      </c>
      <c r="M545" s="32"/>
      <c r="N545" s="345"/>
      <c r="O545" s="359">
        <f t="shared" si="395"/>
        <v>0</v>
      </c>
      <c r="P545" s="19">
        <f t="shared" si="396"/>
        <v>0</v>
      </c>
      <c r="Q545" s="42"/>
      <c r="R545" s="42"/>
      <c r="S545" s="42"/>
      <c r="T545" s="42"/>
      <c r="U545" s="19">
        <f t="shared" si="397"/>
        <v>0</v>
      </c>
      <c r="V545" s="42">
        <f t="shared" si="398"/>
        <v>0</v>
      </c>
      <c r="X545" s="1"/>
      <c r="Y545" s="1"/>
      <c r="Z545" s="1"/>
      <c r="AA545" s="1"/>
      <c r="AB545" s="1"/>
      <c r="AC545" s="1"/>
      <c r="AD545" s="1"/>
      <c r="AE545" s="1"/>
      <c r="AF545" s="1"/>
      <c r="AG545" s="1"/>
      <c r="AH545" s="1"/>
      <c r="AI545" s="1"/>
    </row>
    <row r="546" spans="1:35" s="3" customFormat="1">
      <c r="A546" s="48">
        <v>4645</v>
      </c>
      <c r="B546" s="53" t="s">
        <v>746</v>
      </c>
      <c r="C546" s="53" t="s">
        <v>1030</v>
      </c>
      <c r="D546" s="7"/>
      <c r="E546" s="9"/>
      <c r="F546" s="173">
        <v>1</v>
      </c>
      <c r="G546" s="9"/>
      <c r="H546" s="8">
        <f t="shared" si="393"/>
        <v>1</v>
      </c>
      <c r="I546" s="4">
        <v>1</v>
      </c>
      <c r="J546" s="9" t="s">
        <v>216</v>
      </c>
      <c r="K546" s="14"/>
      <c r="L546" s="19">
        <f t="shared" si="394"/>
        <v>0</v>
      </c>
      <c r="M546" s="32"/>
      <c r="N546" s="345"/>
      <c r="O546" s="359">
        <f t="shared" si="395"/>
        <v>0</v>
      </c>
      <c r="P546" s="19">
        <f t="shared" si="396"/>
        <v>0</v>
      </c>
      <c r="Q546" s="42"/>
      <c r="R546" s="42"/>
      <c r="S546" s="42"/>
      <c r="T546" s="42"/>
      <c r="U546" s="19">
        <f t="shared" si="397"/>
        <v>0</v>
      </c>
      <c r="V546" s="42">
        <f t="shared" si="398"/>
        <v>0</v>
      </c>
      <c r="X546" s="1"/>
      <c r="Y546" s="1"/>
      <c r="Z546" s="1"/>
      <c r="AA546" s="1"/>
      <c r="AB546" s="1"/>
      <c r="AC546" s="1"/>
      <c r="AD546" s="1"/>
      <c r="AE546" s="1"/>
      <c r="AF546" s="1"/>
      <c r="AG546" s="1"/>
      <c r="AH546" s="1"/>
      <c r="AI546" s="1"/>
    </row>
    <row r="547" spans="1:35" s="3" customFormat="1">
      <c r="A547" s="48">
        <v>4646</v>
      </c>
      <c r="B547" s="53" t="s">
        <v>747</v>
      </c>
      <c r="C547" s="53" t="s">
        <v>1030</v>
      </c>
      <c r="D547" s="7"/>
      <c r="E547" s="9"/>
      <c r="F547" s="173">
        <v>1</v>
      </c>
      <c r="G547" s="9"/>
      <c r="H547" s="8">
        <f t="shared" si="393"/>
        <v>1</v>
      </c>
      <c r="I547" s="4">
        <v>1</v>
      </c>
      <c r="J547" s="9" t="s">
        <v>216</v>
      </c>
      <c r="K547" s="14"/>
      <c r="L547" s="19">
        <f t="shared" si="394"/>
        <v>0</v>
      </c>
      <c r="M547" s="32"/>
      <c r="N547" s="345"/>
      <c r="O547" s="359">
        <f t="shared" si="395"/>
        <v>0</v>
      </c>
      <c r="P547" s="19">
        <f t="shared" si="396"/>
        <v>0</v>
      </c>
      <c r="Q547" s="42"/>
      <c r="R547" s="42"/>
      <c r="S547" s="42"/>
      <c r="T547" s="42"/>
      <c r="U547" s="19">
        <f t="shared" si="397"/>
        <v>0</v>
      </c>
      <c r="V547" s="42">
        <f t="shared" si="398"/>
        <v>0</v>
      </c>
      <c r="X547" s="1"/>
      <c r="Y547" s="1"/>
      <c r="Z547" s="1"/>
      <c r="AA547" s="1"/>
      <c r="AB547" s="1"/>
      <c r="AC547" s="1"/>
      <c r="AD547" s="1"/>
      <c r="AE547" s="1"/>
      <c r="AF547" s="1"/>
      <c r="AG547" s="1"/>
      <c r="AH547" s="1"/>
      <c r="AI547" s="1"/>
    </row>
    <row r="548" spans="1:35" s="3" customFormat="1">
      <c r="A548" s="48"/>
      <c r="B548" s="55" t="s">
        <v>253</v>
      </c>
      <c r="C548" s="55"/>
      <c r="D548" s="7"/>
      <c r="E548" s="4"/>
      <c r="F548" s="173"/>
      <c r="G548" s="9"/>
      <c r="H548" s="8"/>
      <c r="I548" s="4"/>
      <c r="J548" s="9"/>
      <c r="K548" s="14"/>
      <c r="L548" s="21">
        <f t="shared" ref="L548:V548" si="399">SUM(L532:L547)</f>
        <v>0</v>
      </c>
      <c r="M548" s="28">
        <f t="shared" si="399"/>
        <v>0</v>
      </c>
      <c r="N548" s="346">
        <f t="shared" ref="N548" si="400">SUM(N532:N547)</f>
        <v>0</v>
      </c>
      <c r="O548" s="355">
        <f t="shared" ref="O548" si="401">SUM(O532:O547)</f>
        <v>0</v>
      </c>
      <c r="P548" s="21">
        <f t="shared" si="399"/>
        <v>0</v>
      </c>
      <c r="Q548" s="43">
        <f t="shared" si="399"/>
        <v>0</v>
      </c>
      <c r="R548" s="43">
        <f t="shared" si="399"/>
        <v>0</v>
      </c>
      <c r="S548" s="43">
        <f t="shared" si="399"/>
        <v>0</v>
      </c>
      <c r="T548" s="43">
        <f t="shared" si="399"/>
        <v>0</v>
      </c>
      <c r="U548" s="19">
        <f t="shared" si="399"/>
        <v>0</v>
      </c>
      <c r="V548" s="43">
        <f t="shared" si="399"/>
        <v>0</v>
      </c>
      <c r="X548" s="1"/>
      <c r="Y548" s="1"/>
      <c r="Z548" s="1"/>
      <c r="AA548" s="1"/>
      <c r="AB548" s="1"/>
      <c r="AC548" s="1"/>
      <c r="AD548" s="1"/>
      <c r="AE548" s="1"/>
      <c r="AF548" s="1"/>
      <c r="AG548" s="1"/>
      <c r="AH548" s="1"/>
      <c r="AI548" s="1"/>
    </row>
    <row r="549" spans="1:35" s="3" customFormat="1">
      <c r="A549" s="18"/>
      <c r="B549" s="53"/>
      <c r="C549" s="53"/>
      <c r="D549" s="7"/>
      <c r="E549" s="4"/>
      <c r="F549" s="173"/>
      <c r="G549" s="9"/>
      <c r="H549" s="8"/>
      <c r="I549" s="4"/>
      <c r="J549" s="4"/>
      <c r="K549" s="14"/>
      <c r="L549" s="19"/>
      <c r="M549" s="32"/>
      <c r="N549" s="345"/>
      <c r="O549" s="359"/>
      <c r="P549" s="19"/>
      <c r="Q549" s="42"/>
      <c r="R549" s="42"/>
      <c r="S549" s="42"/>
      <c r="T549" s="42"/>
      <c r="U549" s="19"/>
      <c r="V549" s="42"/>
      <c r="X549" s="1"/>
      <c r="Y549" s="1"/>
      <c r="Z549" s="1"/>
      <c r="AA549" s="1"/>
      <c r="AB549" s="1"/>
      <c r="AC549" s="1"/>
      <c r="AD549" s="1"/>
      <c r="AE549" s="1"/>
      <c r="AF549" s="1"/>
      <c r="AG549" s="1"/>
      <c r="AH549" s="1"/>
      <c r="AI549" s="1"/>
    </row>
    <row r="550" spans="1:35" s="3" customFormat="1">
      <c r="A550" s="50">
        <v>4650</v>
      </c>
      <c r="B550" s="38" t="s">
        <v>748</v>
      </c>
      <c r="C550" s="38"/>
      <c r="D550" s="7"/>
      <c r="E550" s="9"/>
      <c r="F550" s="173"/>
      <c r="G550" s="9"/>
      <c r="H550" s="8"/>
      <c r="I550" s="4"/>
      <c r="J550" s="9"/>
      <c r="K550" s="14"/>
      <c r="L550" s="19"/>
      <c r="M550" s="32"/>
      <c r="N550" s="345"/>
      <c r="O550" s="359"/>
      <c r="P550" s="19"/>
      <c r="Q550" s="42"/>
      <c r="R550" s="42"/>
      <c r="S550" s="42"/>
      <c r="T550" s="42"/>
      <c r="U550" s="19"/>
      <c r="V550" s="42"/>
      <c r="X550" s="1"/>
      <c r="Y550" s="1"/>
      <c r="Z550" s="1"/>
      <c r="AA550" s="1"/>
      <c r="AB550" s="1"/>
      <c r="AC550" s="1"/>
      <c r="AD550" s="1"/>
      <c r="AE550" s="1"/>
      <c r="AF550" s="1"/>
      <c r="AG550" s="1"/>
      <c r="AH550" s="1"/>
      <c r="AI550" s="1"/>
    </row>
    <row r="551" spans="1:35" s="3" customFormat="1">
      <c r="A551" s="48">
        <v>4651</v>
      </c>
      <c r="B551" s="53" t="s">
        <v>749</v>
      </c>
      <c r="C551" s="53" t="s">
        <v>1030</v>
      </c>
      <c r="D551" s="7"/>
      <c r="E551" s="9"/>
      <c r="F551" s="173">
        <v>1</v>
      </c>
      <c r="G551" s="9"/>
      <c r="H551" s="8">
        <f t="shared" ref="H551:H561" si="402">SUM(E551:G551)</f>
        <v>1</v>
      </c>
      <c r="I551" s="4">
        <v>1</v>
      </c>
      <c r="J551" s="9" t="s">
        <v>216</v>
      </c>
      <c r="K551" s="14"/>
      <c r="L551" s="19">
        <f t="shared" ref="L551:L561" si="403">H551*I551*K551</f>
        <v>0</v>
      </c>
      <c r="M551" s="32"/>
      <c r="N551" s="345"/>
      <c r="O551" s="359">
        <f t="shared" ref="O551:O561" si="404">L:L+N:N</f>
        <v>0</v>
      </c>
      <c r="P551" s="19">
        <f t="shared" ref="P551:P561" si="405">MAX(L551-SUM(Q551:T551),0)</f>
        <v>0</v>
      </c>
      <c r="Q551" s="42"/>
      <c r="R551" s="42"/>
      <c r="S551" s="42"/>
      <c r="T551" s="42"/>
      <c r="U551" s="19">
        <f t="shared" ref="U551:U561" si="406">L551-SUM(P551:T551)</f>
        <v>0</v>
      </c>
      <c r="V551" s="42">
        <f t="shared" ref="V551:V561" si="407">P551</f>
        <v>0</v>
      </c>
      <c r="X551" s="1"/>
      <c r="Y551" s="1"/>
      <c r="Z551" s="1"/>
      <c r="AA551" s="1"/>
      <c r="AB551" s="1"/>
      <c r="AC551" s="1"/>
      <c r="AD551" s="1"/>
      <c r="AE551" s="1"/>
      <c r="AF551" s="1"/>
      <c r="AG551" s="1"/>
      <c r="AH551" s="1"/>
      <c r="AI551" s="1"/>
    </row>
    <row r="552" spans="1:35" s="3" customFormat="1">
      <c r="A552" s="48">
        <v>4652</v>
      </c>
      <c r="B552" s="53" t="s">
        <v>750</v>
      </c>
      <c r="C552" s="53" t="s">
        <v>1030</v>
      </c>
      <c r="D552" s="7"/>
      <c r="E552" s="9"/>
      <c r="F552" s="173">
        <v>1</v>
      </c>
      <c r="G552" s="9"/>
      <c r="H552" s="8">
        <f t="shared" si="402"/>
        <v>1</v>
      </c>
      <c r="I552" s="4">
        <v>1</v>
      </c>
      <c r="J552" s="9" t="s">
        <v>216</v>
      </c>
      <c r="K552" s="14"/>
      <c r="L552" s="19">
        <f t="shared" si="403"/>
        <v>0</v>
      </c>
      <c r="M552" s="32"/>
      <c r="N552" s="345"/>
      <c r="O552" s="359">
        <f t="shared" si="404"/>
        <v>0</v>
      </c>
      <c r="P552" s="19">
        <f t="shared" si="405"/>
        <v>0</v>
      </c>
      <c r="Q552" s="42"/>
      <c r="R552" s="42"/>
      <c r="S552" s="42"/>
      <c r="T552" s="42"/>
      <c r="U552" s="19">
        <f t="shared" si="406"/>
        <v>0</v>
      </c>
      <c r="V552" s="42">
        <f t="shared" si="407"/>
        <v>0</v>
      </c>
      <c r="X552" s="1"/>
      <c r="Y552" s="1"/>
      <c r="Z552" s="1"/>
      <c r="AA552" s="1"/>
      <c r="AB552" s="1"/>
      <c r="AC552" s="1"/>
      <c r="AD552" s="1"/>
      <c r="AE552" s="1"/>
      <c r="AF552" s="1"/>
      <c r="AG552" s="1"/>
      <c r="AH552" s="1"/>
      <c r="AI552" s="1"/>
    </row>
    <row r="553" spans="1:35" s="3" customFormat="1">
      <c r="A553" s="48">
        <v>4653</v>
      </c>
      <c r="B553" s="53" t="s">
        <v>751</v>
      </c>
      <c r="C553" s="53" t="s">
        <v>1030</v>
      </c>
      <c r="D553" s="7"/>
      <c r="E553" s="9"/>
      <c r="F553" s="173">
        <v>1</v>
      </c>
      <c r="G553" s="9"/>
      <c r="H553" s="8">
        <f t="shared" si="402"/>
        <v>1</v>
      </c>
      <c r="I553" s="4">
        <v>1</v>
      </c>
      <c r="J553" s="9" t="s">
        <v>216</v>
      </c>
      <c r="K553" s="14"/>
      <c r="L553" s="19">
        <f t="shared" si="403"/>
        <v>0</v>
      </c>
      <c r="M553" s="32"/>
      <c r="N553" s="345"/>
      <c r="O553" s="359">
        <f t="shared" si="404"/>
        <v>0</v>
      </c>
      <c r="P553" s="19">
        <f t="shared" si="405"/>
        <v>0</v>
      </c>
      <c r="Q553" s="42"/>
      <c r="R553" s="42"/>
      <c r="S553" s="42"/>
      <c r="T553" s="42"/>
      <c r="U553" s="19">
        <f t="shared" si="406"/>
        <v>0</v>
      </c>
      <c r="V553" s="42">
        <f t="shared" si="407"/>
        <v>0</v>
      </c>
      <c r="X553" s="1"/>
      <c r="Y553" s="1"/>
      <c r="Z553" s="1"/>
      <c r="AA553" s="1"/>
      <c r="AB553" s="1"/>
      <c r="AC553" s="1"/>
      <c r="AD553" s="1"/>
      <c r="AE553" s="1"/>
      <c r="AF553" s="1"/>
      <c r="AG553" s="1"/>
      <c r="AH553" s="1"/>
      <c r="AI553" s="1"/>
    </row>
    <row r="554" spans="1:35" s="3" customFormat="1">
      <c r="A554" s="48">
        <v>4654</v>
      </c>
      <c r="B554" s="53" t="s">
        <v>752</v>
      </c>
      <c r="C554" s="53" t="s">
        <v>1030</v>
      </c>
      <c r="D554" s="7"/>
      <c r="E554" s="9"/>
      <c r="F554" s="173">
        <v>1</v>
      </c>
      <c r="G554" s="9"/>
      <c r="H554" s="8">
        <f t="shared" si="402"/>
        <v>1</v>
      </c>
      <c r="I554" s="4">
        <v>1</v>
      </c>
      <c r="J554" s="9" t="s">
        <v>216</v>
      </c>
      <c r="K554" s="14"/>
      <c r="L554" s="19">
        <f t="shared" si="403"/>
        <v>0</v>
      </c>
      <c r="M554" s="32"/>
      <c r="N554" s="345"/>
      <c r="O554" s="359">
        <f t="shared" si="404"/>
        <v>0</v>
      </c>
      <c r="P554" s="19">
        <f t="shared" si="405"/>
        <v>0</v>
      </c>
      <c r="Q554" s="42"/>
      <c r="R554" s="42"/>
      <c r="S554" s="42"/>
      <c r="T554" s="42"/>
      <c r="U554" s="19">
        <f t="shared" si="406"/>
        <v>0</v>
      </c>
      <c r="V554" s="42">
        <f t="shared" si="407"/>
        <v>0</v>
      </c>
      <c r="X554" s="1"/>
      <c r="Y554" s="1"/>
      <c r="Z554" s="1"/>
      <c r="AA554" s="1"/>
      <c r="AB554" s="1"/>
      <c r="AC554" s="1"/>
      <c r="AD554" s="1"/>
      <c r="AE554" s="1"/>
      <c r="AF554" s="1"/>
      <c r="AG554" s="1"/>
      <c r="AH554" s="1"/>
      <c r="AI554" s="1"/>
    </row>
    <row r="555" spans="1:35" s="3" customFormat="1">
      <c r="A555" s="48">
        <v>4660</v>
      </c>
      <c r="B555" s="53" t="s">
        <v>753</v>
      </c>
      <c r="C555" s="53" t="s">
        <v>1030</v>
      </c>
      <c r="D555" s="7"/>
      <c r="E555" s="9"/>
      <c r="F555" s="173">
        <v>1</v>
      </c>
      <c r="G555" s="9"/>
      <c r="H555" s="8">
        <f t="shared" si="402"/>
        <v>1</v>
      </c>
      <c r="I555" s="4">
        <v>1</v>
      </c>
      <c r="J555" s="9" t="s">
        <v>216</v>
      </c>
      <c r="K555" s="14"/>
      <c r="L555" s="19">
        <f t="shared" si="403"/>
        <v>0</v>
      </c>
      <c r="M555" s="32"/>
      <c r="N555" s="345"/>
      <c r="O555" s="359">
        <f t="shared" si="404"/>
        <v>0</v>
      </c>
      <c r="P555" s="19">
        <f t="shared" si="405"/>
        <v>0</v>
      </c>
      <c r="Q555" s="42"/>
      <c r="R555" s="42"/>
      <c r="S555" s="42"/>
      <c r="T555" s="42"/>
      <c r="U555" s="19">
        <f t="shared" si="406"/>
        <v>0</v>
      </c>
      <c r="V555" s="42">
        <f t="shared" si="407"/>
        <v>0</v>
      </c>
      <c r="X555" s="1"/>
      <c r="Y555" s="1"/>
      <c r="Z555" s="1"/>
      <c r="AA555" s="1"/>
      <c r="AB555" s="1"/>
      <c r="AC555" s="1"/>
      <c r="AD555" s="1"/>
      <c r="AE555" s="1"/>
      <c r="AF555" s="1"/>
      <c r="AG555" s="1"/>
      <c r="AH555" s="1"/>
      <c r="AI555" s="1"/>
    </row>
    <row r="556" spans="1:35" s="3" customFormat="1">
      <c r="A556" s="48">
        <v>4661</v>
      </c>
      <c r="B556" s="53" t="s">
        <v>754</v>
      </c>
      <c r="C556" s="53" t="s">
        <v>1030</v>
      </c>
      <c r="D556" s="7"/>
      <c r="E556" s="9"/>
      <c r="F556" s="173">
        <v>1</v>
      </c>
      <c r="G556" s="9"/>
      <c r="H556" s="8">
        <f t="shared" si="402"/>
        <v>1</v>
      </c>
      <c r="I556" s="4">
        <v>1</v>
      </c>
      <c r="J556" s="9" t="s">
        <v>216</v>
      </c>
      <c r="K556" s="14"/>
      <c r="L556" s="19">
        <f t="shared" si="403"/>
        <v>0</v>
      </c>
      <c r="M556" s="32"/>
      <c r="N556" s="345"/>
      <c r="O556" s="359">
        <f t="shared" si="404"/>
        <v>0</v>
      </c>
      <c r="P556" s="19">
        <f t="shared" si="405"/>
        <v>0</v>
      </c>
      <c r="Q556" s="42"/>
      <c r="R556" s="42"/>
      <c r="S556" s="42"/>
      <c r="T556" s="42"/>
      <c r="U556" s="19">
        <f t="shared" si="406"/>
        <v>0</v>
      </c>
      <c r="V556" s="42">
        <f t="shared" si="407"/>
        <v>0</v>
      </c>
      <c r="X556" s="1"/>
      <c r="Y556" s="1"/>
      <c r="Z556" s="1"/>
      <c r="AA556" s="1"/>
      <c r="AB556" s="1"/>
      <c r="AC556" s="1"/>
      <c r="AD556" s="1"/>
      <c r="AE556" s="1"/>
      <c r="AF556" s="1"/>
      <c r="AG556" s="1"/>
      <c r="AH556" s="1"/>
      <c r="AI556" s="1"/>
    </row>
    <row r="557" spans="1:35" s="3" customFormat="1">
      <c r="A557" s="48">
        <v>4662</v>
      </c>
      <c r="B557" s="53" t="s">
        <v>755</v>
      </c>
      <c r="C557" s="53" t="s">
        <v>1030</v>
      </c>
      <c r="D557" s="7"/>
      <c r="E557" s="9"/>
      <c r="F557" s="173">
        <v>1</v>
      </c>
      <c r="G557" s="9"/>
      <c r="H557" s="8">
        <f t="shared" si="402"/>
        <v>1</v>
      </c>
      <c r="I557" s="4">
        <v>1</v>
      </c>
      <c r="J557" s="9" t="s">
        <v>216</v>
      </c>
      <c r="K557" s="14"/>
      <c r="L557" s="19">
        <f t="shared" si="403"/>
        <v>0</v>
      </c>
      <c r="M557" s="32"/>
      <c r="N557" s="345"/>
      <c r="O557" s="359">
        <f t="shared" si="404"/>
        <v>0</v>
      </c>
      <c r="P557" s="19">
        <f t="shared" si="405"/>
        <v>0</v>
      </c>
      <c r="Q557" s="42"/>
      <c r="R557" s="42"/>
      <c r="S557" s="42"/>
      <c r="T557" s="42"/>
      <c r="U557" s="19">
        <f t="shared" si="406"/>
        <v>0</v>
      </c>
      <c r="V557" s="42">
        <f t="shared" si="407"/>
        <v>0</v>
      </c>
      <c r="X557" s="1"/>
      <c r="Y557" s="1"/>
      <c r="Z557" s="1"/>
      <c r="AA557" s="1"/>
      <c r="AB557" s="1"/>
      <c r="AC557" s="1"/>
      <c r="AD557" s="1"/>
      <c r="AE557" s="1"/>
      <c r="AF557" s="1"/>
      <c r="AG557" s="1"/>
      <c r="AH557" s="1"/>
      <c r="AI557" s="1"/>
    </row>
    <row r="558" spans="1:35" s="3" customFormat="1">
      <c r="A558" s="48">
        <v>4663</v>
      </c>
      <c r="B558" s="53" t="s">
        <v>756</v>
      </c>
      <c r="C558" s="53" t="s">
        <v>1030</v>
      </c>
      <c r="D558" s="7"/>
      <c r="E558" s="9"/>
      <c r="F558" s="173">
        <v>1</v>
      </c>
      <c r="G558" s="9"/>
      <c r="H558" s="8">
        <f t="shared" si="402"/>
        <v>1</v>
      </c>
      <c r="I558" s="4">
        <v>1</v>
      </c>
      <c r="J558" s="9" t="s">
        <v>216</v>
      </c>
      <c r="K558" s="14"/>
      <c r="L558" s="19">
        <f t="shared" si="403"/>
        <v>0</v>
      </c>
      <c r="M558" s="32"/>
      <c r="N558" s="345"/>
      <c r="O558" s="359">
        <f t="shared" si="404"/>
        <v>0</v>
      </c>
      <c r="P558" s="19">
        <f t="shared" si="405"/>
        <v>0</v>
      </c>
      <c r="Q558" s="42"/>
      <c r="R558" s="42"/>
      <c r="S558" s="42"/>
      <c r="T558" s="42"/>
      <c r="U558" s="19">
        <f t="shared" si="406"/>
        <v>0</v>
      </c>
      <c r="V558" s="42">
        <f t="shared" si="407"/>
        <v>0</v>
      </c>
      <c r="X558" s="1"/>
      <c r="Y558" s="1"/>
      <c r="Z558" s="1"/>
      <c r="AA558" s="1"/>
      <c r="AB558" s="1"/>
      <c r="AC558" s="1"/>
      <c r="AD558" s="1"/>
      <c r="AE558" s="1"/>
      <c r="AF558" s="1"/>
      <c r="AG558" s="1"/>
      <c r="AH558" s="1"/>
      <c r="AI558" s="1"/>
    </row>
    <row r="559" spans="1:35" s="3" customFormat="1">
      <c r="A559" s="48">
        <v>4670</v>
      </c>
      <c r="B559" s="53" t="s">
        <v>757</v>
      </c>
      <c r="C559" s="53" t="s">
        <v>1030</v>
      </c>
      <c r="D559" s="7"/>
      <c r="E559" s="9"/>
      <c r="F559" s="173">
        <v>1</v>
      </c>
      <c r="G559" s="9"/>
      <c r="H559" s="8">
        <f t="shared" si="402"/>
        <v>1</v>
      </c>
      <c r="I559" s="4">
        <v>1</v>
      </c>
      <c r="J559" s="9" t="s">
        <v>216</v>
      </c>
      <c r="K559" s="14"/>
      <c r="L559" s="19">
        <f t="shared" si="403"/>
        <v>0</v>
      </c>
      <c r="M559" s="32"/>
      <c r="N559" s="345"/>
      <c r="O559" s="359">
        <f t="shared" si="404"/>
        <v>0</v>
      </c>
      <c r="P559" s="19">
        <f t="shared" si="405"/>
        <v>0</v>
      </c>
      <c r="Q559" s="42"/>
      <c r="R559" s="42"/>
      <c r="S559" s="42"/>
      <c r="T559" s="42"/>
      <c r="U559" s="19">
        <f t="shared" si="406"/>
        <v>0</v>
      </c>
      <c r="V559" s="42">
        <f t="shared" si="407"/>
        <v>0</v>
      </c>
      <c r="X559" s="1"/>
      <c r="Y559" s="1"/>
      <c r="Z559" s="1"/>
      <c r="AA559" s="1"/>
      <c r="AB559" s="1"/>
      <c r="AC559" s="1"/>
      <c r="AD559" s="1"/>
      <c r="AE559" s="1"/>
      <c r="AF559" s="1"/>
      <c r="AG559" s="1"/>
      <c r="AH559" s="1"/>
      <c r="AI559" s="1"/>
    </row>
    <row r="560" spans="1:35" s="3" customFormat="1">
      <c r="A560" s="48">
        <v>4680</v>
      </c>
      <c r="B560" s="53" t="s">
        <v>758</v>
      </c>
      <c r="C560" s="53" t="s">
        <v>1030</v>
      </c>
      <c r="D560" s="7"/>
      <c r="E560" s="9"/>
      <c r="F560" s="173">
        <v>1</v>
      </c>
      <c r="G560" s="9"/>
      <c r="H560" s="8">
        <f t="shared" si="402"/>
        <v>1</v>
      </c>
      <c r="I560" s="4">
        <v>1</v>
      </c>
      <c r="J560" s="9" t="s">
        <v>216</v>
      </c>
      <c r="K560" s="14"/>
      <c r="L560" s="19">
        <f t="shared" si="403"/>
        <v>0</v>
      </c>
      <c r="M560" s="32"/>
      <c r="N560" s="345"/>
      <c r="O560" s="359">
        <f t="shared" si="404"/>
        <v>0</v>
      </c>
      <c r="P560" s="19">
        <f t="shared" si="405"/>
        <v>0</v>
      </c>
      <c r="Q560" s="42"/>
      <c r="R560" s="42"/>
      <c r="S560" s="42"/>
      <c r="T560" s="42"/>
      <c r="U560" s="19">
        <f t="shared" si="406"/>
        <v>0</v>
      </c>
      <c r="V560" s="42">
        <f t="shared" si="407"/>
        <v>0</v>
      </c>
      <c r="X560" s="1"/>
      <c r="Y560" s="1"/>
      <c r="Z560" s="1"/>
      <c r="AA560" s="1"/>
      <c r="AB560" s="1"/>
      <c r="AC560" s="1"/>
      <c r="AD560" s="1"/>
      <c r="AE560" s="1"/>
      <c r="AF560" s="1"/>
      <c r="AG560" s="1"/>
      <c r="AH560" s="1"/>
      <c r="AI560" s="1"/>
    </row>
    <row r="561" spans="1:35" s="3" customFormat="1">
      <c r="A561" s="48">
        <v>4690</v>
      </c>
      <c r="B561" s="53" t="s">
        <v>759</v>
      </c>
      <c r="C561" s="53" t="s">
        <v>1030</v>
      </c>
      <c r="D561" s="7"/>
      <c r="E561" s="9"/>
      <c r="F561" s="173">
        <v>1</v>
      </c>
      <c r="G561" s="9"/>
      <c r="H561" s="8">
        <f t="shared" si="402"/>
        <v>1</v>
      </c>
      <c r="I561" s="4">
        <v>1</v>
      </c>
      <c r="J561" s="9" t="s">
        <v>216</v>
      </c>
      <c r="K561" s="14"/>
      <c r="L561" s="19">
        <f t="shared" si="403"/>
        <v>0</v>
      </c>
      <c r="M561" s="32"/>
      <c r="N561" s="345"/>
      <c r="O561" s="359">
        <f t="shared" si="404"/>
        <v>0</v>
      </c>
      <c r="P561" s="19">
        <f t="shared" si="405"/>
        <v>0</v>
      </c>
      <c r="Q561" s="42"/>
      <c r="R561" s="42"/>
      <c r="S561" s="42"/>
      <c r="T561" s="42"/>
      <c r="U561" s="19">
        <f t="shared" si="406"/>
        <v>0</v>
      </c>
      <c r="V561" s="42">
        <f t="shared" si="407"/>
        <v>0</v>
      </c>
      <c r="X561" s="1"/>
      <c r="Y561" s="1"/>
      <c r="Z561" s="1"/>
      <c r="AA561" s="1"/>
      <c r="AB561" s="1"/>
      <c r="AC561" s="1"/>
      <c r="AD561" s="1"/>
      <c r="AE561" s="1"/>
      <c r="AF561" s="1"/>
      <c r="AG561" s="1"/>
      <c r="AH561" s="1"/>
      <c r="AI561" s="1"/>
    </row>
    <row r="562" spans="1:35" s="3" customFormat="1">
      <c r="A562" s="48"/>
      <c r="B562" s="55" t="s">
        <v>253</v>
      </c>
      <c r="C562" s="55"/>
      <c r="D562" s="7"/>
      <c r="E562" s="4"/>
      <c r="F562" s="173"/>
      <c r="G562" s="9"/>
      <c r="H562" s="8"/>
      <c r="I562" s="4"/>
      <c r="J562" s="9"/>
      <c r="K562" s="14"/>
      <c r="L562" s="21">
        <f t="shared" ref="L562:V562" si="408">SUM(L551:L561)</f>
        <v>0</v>
      </c>
      <c r="M562" s="28">
        <f t="shared" si="408"/>
        <v>0</v>
      </c>
      <c r="N562" s="346">
        <f t="shared" ref="N562" si="409">SUM(N551:N561)</f>
        <v>0</v>
      </c>
      <c r="O562" s="355">
        <f t="shared" ref="O562" si="410">SUM(O551:O561)</f>
        <v>0</v>
      </c>
      <c r="P562" s="21">
        <f t="shared" si="408"/>
        <v>0</v>
      </c>
      <c r="Q562" s="43">
        <f t="shared" si="408"/>
        <v>0</v>
      </c>
      <c r="R562" s="43">
        <f t="shared" si="408"/>
        <v>0</v>
      </c>
      <c r="S562" s="43">
        <f t="shared" si="408"/>
        <v>0</v>
      </c>
      <c r="T562" s="43">
        <f t="shared" si="408"/>
        <v>0</v>
      </c>
      <c r="U562" s="19">
        <f t="shared" si="408"/>
        <v>0</v>
      </c>
      <c r="V562" s="43">
        <f t="shared" si="408"/>
        <v>0</v>
      </c>
      <c r="X562" s="1"/>
      <c r="Y562" s="1"/>
      <c r="Z562" s="1"/>
      <c r="AA562" s="1"/>
      <c r="AB562" s="1"/>
      <c r="AC562" s="1"/>
      <c r="AD562" s="1"/>
      <c r="AE562" s="1"/>
      <c r="AF562" s="1"/>
      <c r="AG562" s="1"/>
      <c r="AH562" s="1"/>
      <c r="AI562" s="1"/>
    </row>
    <row r="563" spans="1:35" s="3" customFormat="1">
      <c r="A563" s="18"/>
      <c r="B563" s="53"/>
      <c r="C563" s="53"/>
      <c r="D563" s="7"/>
      <c r="E563" s="4"/>
      <c r="F563" s="173"/>
      <c r="G563" s="9"/>
      <c r="H563" s="8"/>
      <c r="I563" s="4"/>
      <c r="J563" s="4"/>
      <c r="K563" s="14"/>
      <c r="L563" s="19"/>
      <c r="M563" s="32"/>
      <c r="N563" s="345"/>
      <c r="O563" s="359"/>
      <c r="P563" s="19"/>
      <c r="Q563" s="42"/>
      <c r="R563" s="42"/>
      <c r="S563" s="42"/>
      <c r="T563" s="42"/>
      <c r="U563" s="19"/>
      <c r="V563" s="42"/>
      <c r="X563" s="1"/>
      <c r="Y563" s="1"/>
      <c r="Z563" s="1"/>
      <c r="AA563" s="1"/>
      <c r="AB563" s="1"/>
      <c r="AC563" s="1"/>
      <c r="AD563" s="1"/>
      <c r="AE563" s="1"/>
      <c r="AF563" s="1"/>
      <c r="AG563" s="1"/>
      <c r="AH563" s="1"/>
      <c r="AI563" s="1"/>
    </row>
    <row r="564" spans="1:35" s="3" customFormat="1">
      <c r="A564" s="50">
        <v>4700</v>
      </c>
      <c r="B564" s="38" t="s">
        <v>760</v>
      </c>
      <c r="C564" s="38"/>
      <c r="D564" s="7"/>
      <c r="E564" s="9"/>
      <c r="F564" s="173"/>
      <c r="G564" s="9"/>
      <c r="H564" s="8"/>
      <c r="I564" s="4"/>
      <c r="J564" s="9"/>
      <c r="K564" s="14"/>
      <c r="L564" s="19"/>
      <c r="M564" s="32"/>
      <c r="N564" s="345"/>
      <c r="O564" s="359"/>
      <c r="P564" s="19"/>
      <c r="Q564" s="42"/>
      <c r="R564" s="42"/>
      <c r="S564" s="42"/>
      <c r="T564" s="42"/>
      <c r="U564" s="19"/>
      <c r="V564" s="42"/>
      <c r="X564" s="1"/>
      <c r="Y564" s="1"/>
      <c r="Z564" s="1"/>
      <c r="AA564" s="1"/>
      <c r="AB564" s="1"/>
      <c r="AC564" s="1"/>
      <c r="AD564" s="1"/>
      <c r="AE564" s="1"/>
      <c r="AF564" s="1"/>
      <c r="AG564" s="1"/>
      <c r="AH564" s="1"/>
      <c r="AI564" s="1"/>
    </row>
    <row r="565" spans="1:35" s="3" customFormat="1">
      <c r="A565" s="48">
        <v>4701</v>
      </c>
      <c r="B565" s="53" t="s">
        <v>761</v>
      </c>
      <c r="C565" s="53" t="s">
        <v>1030</v>
      </c>
      <c r="D565" s="7"/>
      <c r="E565" s="9"/>
      <c r="F565" s="173">
        <v>1</v>
      </c>
      <c r="G565" s="9"/>
      <c r="H565" s="8">
        <f t="shared" ref="H565:H574" si="411">SUM(E565:G565)</f>
        <v>1</v>
      </c>
      <c r="I565" s="4">
        <v>1</v>
      </c>
      <c r="J565" s="9" t="s">
        <v>216</v>
      </c>
      <c r="K565" s="14"/>
      <c r="L565" s="19">
        <f t="shared" ref="L565:L574" si="412">H565*I565*K565</f>
        <v>0</v>
      </c>
      <c r="M565" s="32"/>
      <c r="N565" s="345"/>
      <c r="O565" s="359">
        <f t="shared" ref="O565:O574" si="413">L:L+N:N</f>
        <v>0</v>
      </c>
      <c r="P565" s="19">
        <f t="shared" ref="P565:P574" si="414">MAX(L565-SUM(Q565:T565),0)</f>
        <v>0</v>
      </c>
      <c r="Q565" s="42"/>
      <c r="R565" s="42"/>
      <c r="S565" s="42"/>
      <c r="T565" s="42"/>
      <c r="U565" s="19">
        <f t="shared" ref="U565:U574" si="415">L565-SUM(P565:T565)</f>
        <v>0</v>
      </c>
      <c r="V565" s="42">
        <f t="shared" ref="V565:V574" si="416">P565</f>
        <v>0</v>
      </c>
      <c r="X565" s="1"/>
      <c r="Y565" s="1"/>
      <c r="Z565" s="1"/>
      <c r="AA565" s="1"/>
      <c r="AB565" s="1"/>
      <c r="AC565" s="1"/>
      <c r="AD565" s="1"/>
      <c r="AE565" s="1"/>
      <c r="AF565" s="1"/>
      <c r="AG565" s="1"/>
      <c r="AH565" s="1"/>
      <c r="AI565" s="1"/>
    </row>
    <row r="566" spans="1:35" s="3" customFormat="1">
      <c r="A566" s="48">
        <v>4702</v>
      </c>
      <c r="B566" s="53" t="s">
        <v>762</v>
      </c>
      <c r="C566" s="53" t="s">
        <v>1030</v>
      </c>
      <c r="D566" s="7"/>
      <c r="E566" s="9"/>
      <c r="F566" s="173">
        <v>1</v>
      </c>
      <c r="G566" s="9"/>
      <c r="H566" s="8">
        <f t="shared" si="411"/>
        <v>1</v>
      </c>
      <c r="I566" s="4">
        <v>1</v>
      </c>
      <c r="J566" s="9" t="s">
        <v>216</v>
      </c>
      <c r="K566" s="14"/>
      <c r="L566" s="19">
        <f t="shared" si="412"/>
        <v>0</v>
      </c>
      <c r="M566" s="32"/>
      <c r="N566" s="345"/>
      <c r="O566" s="359">
        <f t="shared" si="413"/>
        <v>0</v>
      </c>
      <c r="P566" s="19">
        <f t="shared" si="414"/>
        <v>0</v>
      </c>
      <c r="Q566" s="42"/>
      <c r="R566" s="42"/>
      <c r="S566" s="42"/>
      <c r="T566" s="42"/>
      <c r="U566" s="19">
        <f t="shared" si="415"/>
        <v>0</v>
      </c>
      <c r="V566" s="42">
        <f t="shared" si="416"/>
        <v>0</v>
      </c>
      <c r="X566" s="1"/>
      <c r="Y566" s="1"/>
      <c r="Z566" s="1"/>
      <c r="AA566" s="1"/>
      <c r="AB566" s="1"/>
      <c r="AC566" s="1"/>
      <c r="AD566" s="1"/>
      <c r="AE566" s="1"/>
      <c r="AF566" s="1"/>
      <c r="AG566" s="1"/>
      <c r="AH566" s="1"/>
      <c r="AI566" s="1"/>
    </row>
    <row r="567" spans="1:35" s="3" customFormat="1">
      <c r="A567" s="48">
        <v>4703</v>
      </c>
      <c r="B567" s="53" t="s">
        <v>763</v>
      </c>
      <c r="C567" s="53" t="s">
        <v>1030</v>
      </c>
      <c r="D567" s="7"/>
      <c r="E567" s="9"/>
      <c r="F567" s="173">
        <v>1</v>
      </c>
      <c r="G567" s="9"/>
      <c r="H567" s="8">
        <f t="shared" si="411"/>
        <v>1</v>
      </c>
      <c r="I567" s="4">
        <v>1</v>
      </c>
      <c r="J567" s="9" t="s">
        <v>216</v>
      </c>
      <c r="K567" s="14"/>
      <c r="L567" s="19">
        <f t="shared" si="412"/>
        <v>0</v>
      </c>
      <c r="M567" s="32"/>
      <c r="N567" s="345"/>
      <c r="O567" s="359">
        <f t="shared" si="413"/>
        <v>0</v>
      </c>
      <c r="P567" s="19">
        <f t="shared" si="414"/>
        <v>0</v>
      </c>
      <c r="Q567" s="42"/>
      <c r="R567" s="42"/>
      <c r="S567" s="42"/>
      <c r="T567" s="42"/>
      <c r="U567" s="19">
        <f t="shared" si="415"/>
        <v>0</v>
      </c>
      <c r="V567" s="42">
        <f t="shared" si="416"/>
        <v>0</v>
      </c>
      <c r="X567" s="1"/>
      <c r="Y567" s="1"/>
      <c r="Z567" s="1"/>
      <c r="AA567" s="1"/>
      <c r="AB567" s="1"/>
      <c r="AC567" s="1"/>
      <c r="AD567" s="1"/>
      <c r="AE567" s="1"/>
      <c r="AF567" s="1"/>
      <c r="AG567" s="1"/>
      <c r="AH567" s="1"/>
      <c r="AI567" s="1"/>
    </row>
    <row r="568" spans="1:35" s="3" customFormat="1">
      <c r="A568" s="48">
        <v>4704</v>
      </c>
      <c r="B568" s="53" t="s">
        <v>764</v>
      </c>
      <c r="C568" s="53" t="s">
        <v>1030</v>
      </c>
      <c r="D568" s="7"/>
      <c r="E568" s="9"/>
      <c r="F568" s="173">
        <v>1</v>
      </c>
      <c r="G568" s="9"/>
      <c r="H568" s="8">
        <f t="shared" si="411"/>
        <v>1</v>
      </c>
      <c r="I568" s="4">
        <v>1</v>
      </c>
      <c r="J568" s="9" t="s">
        <v>216</v>
      </c>
      <c r="K568" s="14"/>
      <c r="L568" s="19">
        <f t="shared" si="412"/>
        <v>0</v>
      </c>
      <c r="M568" s="32"/>
      <c r="N568" s="345"/>
      <c r="O568" s="359">
        <f t="shared" si="413"/>
        <v>0</v>
      </c>
      <c r="P568" s="19">
        <f t="shared" si="414"/>
        <v>0</v>
      </c>
      <c r="Q568" s="42"/>
      <c r="R568" s="42"/>
      <c r="S568" s="42"/>
      <c r="T568" s="42"/>
      <c r="U568" s="19">
        <f t="shared" si="415"/>
        <v>0</v>
      </c>
      <c r="V568" s="42">
        <f t="shared" si="416"/>
        <v>0</v>
      </c>
      <c r="X568" s="1"/>
      <c r="Y568" s="1"/>
      <c r="Z568" s="1"/>
      <c r="AA568" s="1"/>
      <c r="AB568" s="1"/>
      <c r="AC568" s="1"/>
      <c r="AD568" s="1"/>
      <c r="AE568" s="1"/>
      <c r="AF568" s="1"/>
      <c r="AG568" s="1"/>
      <c r="AH568" s="1"/>
      <c r="AI568" s="1"/>
    </row>
    <row r="569" spans="1:35" s="3" customFormat="1">
      <c r="A569" s="48">
        <v>4705</v>
      </c>
      <c r="B569" s="53" t="s">
        <v>765</v>
      </c>
      <c r="C569" s="53" t="s">
        <v>1030</v>
      </c>
      <c r="D569" s="7"/>
      <c r="E569" s="9"/>
      <c r="F569" s="173">
        <v>1</v>
      </c>
      <c r="G569" s="9"/>
      <c r="H569" s="8">
        <f t="shared" si="411"/>
        <v>1</v>
      </c>
      <c r="I569" s="4">
        <v>1</v>
      </c>
      <c r="J569" s="9" t="s">
        <v>216</v>
      </c>
      <c r="K569" s="14"/>
      <c r="L569" s="19">
        <f t="shared" si="412"/>
        <v>0</v>
      </c>
      <c r="M569" s="32"/>
      <c r="N569" s="345"/>
      <c r="O569" s="359">
        <f t="shared" si="413"/>
        <v>0</v>
      </c>
      <c r="P569" s="19">
        <f t="shared" si="414"/>
        <v>0</v>
      </c>
      <c r="Q569" s="42"/>
      <c r="R569" s="42"/>
      <c r="S569" s="42"/>
      <c r="T569" s="42"/>
      <c r="U569" s="19">
        <f t="shared" si="415"/>
        <v>0</v>
      </c>
      <c r="V569" s="42">
        <f t="shared" si="416"/>
        <v>0</v>
      </c>
      <c r="X569" s="1"/>
      <c r="Y569" s="1"/>
      <c r="Z569" s="1"/>
      <c r="AA569" s="1"/>
      <c r="AB569" s="1"/>
      <c r="AC569" s="1"/>
      <c r="AD569" s="1"/>
      <c r="AE569" s="1"/>
      <c r="AF569" s="1"/>
      <c r="AG569" s="1"/>
      <c r="AH569" s="1"/>
      <c r="AI569" s="1"/>
    </row>
    <row r="570" spans="1:35" s="3" customFormat="1">
      <c r="A570" s="48">
        <v>4750</v>
      </c>
      <c r="B570" s="53" t="s">
        <v>766</v>
      </c>
      <c r="C570" s="53" t="s">
        <v>1030</v>
      </c>
      <c r="D570" s="7"/>
      <c r="E570" s="9"/>
      <c r="F570" s="173">
        <v>1</v>
      </c>
      <c r="G570" s="9"/>
      <c r="H570" s="8">
        <f t="shared" si="411"/>
        <v>1</v>
      </c>
      <c r="I570" s="4">
        <v>1</v>
      </c>
      <c r="J570" s="9" t="s">
        <v>216</v>
      </c>
      <c r="K570" s="14"/>
      <c r="L570" s="19">
        <f t="shared" si="412"/>
        <v>0</v>
      </c>
      <c r="M570" s="32"/>
      <c r="N570" s="345"/>
      <c r="O570" s="359">
        <f t="shared" si="413"/>
        <v>0</v>
      </c>
      <c r="P570" s="19">
        <f t="shared" si="414"/>
        <v>0</v>
      </c>
      <c r="Q570" s="42"/>
      <c r="R570" s="42"/>
      <c r="S570" s="42"/>
      <c r="T570" s="42"/>
      <c r="U570" s="19">
        <f t="shared" si="415"/>
        <v>0</v>
      </c>
      <c r="V570" s="42">
        <f t="shared" si="416"/>
        <v>0</v>
      </c>
      <c r="X570" s="1"/>
      <c r="Y570" s="1"/>
      <c r="Z570" s="1"/>
      <c r="AA570" s="1"/>
      <c r="AB570" s="1"/>
      <c r="AC570" s="1"/>
      <c r="AD570" s="1"/>
      <c r="AE570" s="1"/>
      <c r="AF570" s="1"/>
      <c r="AG570" s="1"/>
      <c r="AH570" s="1"/>
      <c r="AI570" s="1"/>
    </row>
    <row r="571" spans="1:35" s="3" customFormat="1">
      <c r="A571" s="48">
        <v>4760</v>
      </c>
      <c r="B571" s="53" t="s">
        <v>767</v>
      </c>
      <c r="C571" s="53" t="s">
        <v>1030</v>
      </c>
      <c r="D571" s="7"/>
      <c r="E571" s="9"/>
      <c r="F571" s="173">
        <v>1</v>
      </c>
      <c r="G571" s="9"/>
      <c r="H571" s="8">
        <f t="shared" si="411"/>
        <v>1</v>
      </c>
      <c r="I571" s="4">
        <v>1</v>
      </c>
      <c r="J571" s="9" t="s">
        <v>216</v>
      </c>
      <c r="K571" s="14"/>
      <c r="L571" s="19">
        <f t="shared" si="412"/>
        <v>0</v>
      </c>
      <c r="M571" s="32"/>
      <c r="N571" s="345"/>
      <c r="O571" s="359">
        <f t="shared" si="413"/>
        <v>0</v>
      </c>
      <c r="P571" s="19">
        <f t="shared" si="414"/>
        <v>0</v>
      </c>
      <c r="Q571" s="42"/>
      <c r="R571" s="42"/>
      <c r="S571" s="42"/>
      <c r="T571" s="42"/>
      <c r="U571" s="19">
        <f t="shared" si="415"/>
        <v>0</v>
      </c>
      <c r="V571" s="42">
        <f t="shared" si="416"/>
        <v>0</v>
      </c>
      <c r="X571" s="1"/>
      <c r="Y571" s="1"/>
      <c r="Z571" s="1"/>
      <c r="AA571" s="1"/>
      <c r="AB571" s="1"/>
      <c r="AC571" s="1"/>
      <c r="AD571" s="1"/>
      <c r="AE571" s="1"/>
      <c r="AF571" s="1"/>
      <c r="AG571" s="1"/>
      <c r="AH571" s="1"/>
      <c r="AI571" s="1"/>
    </row>
    <row r="572" spans="1:35" s="3" customFormat="1">
      <c r="A572" s="48">
        <v>4770</v>
      </c>
      <c r="B572" s="53" t="s">
        <v>768</v>
      </c>
      <c r="C572" s="53" t="s">
        <v>1030</v>
      </c>
      <c r="D572" s="7"/>
      <c r="E572" s="9"/>
      <c r="F572" s="173">
        <v>1</v>
      </c>
      <c r="G572" s="9"/>
      <c r="H572" s="8">
        <f t="shared" si="411"/>
        <v>1</v>
      </c>
      <c r="I572" s="4">
        <v>1</v>
      </c>
      <c r="J572" s="9" t="s">
        <v>216</v>
      </c>
      <c r="K572" s="14"/>
      <c r="L572" s="19">
        <f t="shared" si="412"/>
        <v>0</v>
      </c>
      <c r="M572" s="32"/>
      <c r="N572" s="345"/>
      <c r="O572" s="359">
        <f t="shared" si="413"/>
        <v>0</v>
      </c>
      <c r="P572" s="19">
        <f t="shared" si="414"/>
        <v>0</v>
      </c>
      <c r="Q572" s="42"/>
      <c r="R572" s="42"/>
      <c r="S572" s="42"/>
      <c r="T572" s="42"/>
      <c r="U572" s="19">
        <f t="shared" si="415"/>
        <v>0</v>
      </c>
      <c r="V572" s="42">
        <f t="shared" si="416"/>
        <v>0</v>
      </c>
      <c r="X572" s="1"/>
      <c r="Y572" s="1"/>
      <c r="Z572" s="1"/>
      <c r="AA572" s="1"/>
      <c r="AB572" s="1"/>
      <c r="AC572" s="1"/>
      <c r="AD572" s="1"/>
      <c r="AE572" s="1"/>
      <c r="AF572" s="1"/>
      <c r="AG572" s="1"/>
      <c r="AH572" s="1"/>
      <c r="AI572" s="1"/>
    </row>
    <row r="573" spans="1:35" s="3" customFormat="1">
      <c r="A573" s="48">
        <v>4780</v>
      </c>
      <c r="B573" s="53" t="s">
        <v>769</v>
      </c>
      <c r="C573" s="53" t="s">
        <v>1030</v>
      </c>
      <c r="D573" s="7"/>
      <c r="E573" s="9"/>
      <c r="F573" s="173">
        <v>1</v>
      </c>
      <c r="G573" s="9"/>
      <c r="H573" s="8">
        <f t="shared" si="411"/>
        <v>1</v>
      </c>
      <c r="I573" s="4">
        <v>1</v>
      </c>
      <c r="J573" s="9" t="s">
        <v>216</v>
      </c>
      <c r="K573" s="14"/>
      <c r="L573" s="19">
        <f t="shared" si="412"/>
        <v>0</v>
      </c>
      <c r="M573" s="32"/>
      <c r="N573" s="345"/>
      <c r="O573" s="359">
        <f t="shared" si="413"/>
        <v>0</v>
      </c>
      <c r="P573" s="19">
        <f t="shared" si="414"/>
        <v>0</v>
      </c>
      <c r="Q573" s="42"/>
      <c r="R573" s="42"/>
      <c r="S573" s="42"/>
      <c r="T573" s="42"/>
      <c r="U573" s="19">
        <f t="shared" si="415"/>
        <v>0</v>
      </c>
      <c r="V573" s="42">
        <f t="shared" si="416"/>
        <v>0</v>
      </c>
      <c r="X573" s="1"/>
      <c r="Y573" s="1"/>
      <c r="Z573" s="1"/>
      <c r="AA573" s="1"/>
      <c r="AB573" s="1"/>
      <c r="AC573" s="1"/>
      <c r="AD573" s="1"/>
      <c r="AE573" s="1"/>
      <c r="AF573" s="1"/>
      <c r="AG573" s="1"/>
      <c r="AH573" s="1"/>
      <c r="AI573" s="1"/>
    </row>
    <row r="574" spans="1:35" s="3" customFormat="1">
      <c r="A574" s="48">
        <v>4790</v>
      </c>
      <c r="B574" s="53" t="s">
        <v>770</v>
      </c>
      <c r="C574" s="53" t="s">
        <v>1030</v>
      </c>
      <c r="D574" s="7"/>
      <c r="E574" s="9"/>
      <c r="F574" s="173">
        <v>1</v>
      </c>
      <c r="G574" s="9"/>
      <c r="H574" s="8">
        <f t="shared" si="411"/>
        <v>1</v>
      </c>
      <c r="I574" s="4">
        <v>1</v>
      </c>
      <c r="J574" s="9" t="s">
        <v>216</v>
      </c>
      <c r="K574" s="14"/>
      <c r="L574" s="19">
        <f t="shared" si="412"/>
        <v>0</v>
      </c>
      <c r="M574" s="32"/>
      <c r="N574" s="345"/>
      <c r="O574" s="359">
        <f t="shared" si="413"/>
        <v>0</v>
      </c>
      <c r="P574" s="19">
        <f t="shared" si="414"/>
        <v>0</v>
      </c>
      <c r="Q574" s="42"/>
      <c r="R574" s="42"/>
      <c r="S574" s="42"/>
      <c r="T574" s="42"/>
      <c r="U574" s="19">
        <f t="shared" si="415"/>
        <v>0</v>
      </c>
      <c r="V574" s="42">
        <f t="shared" si="416"/>
        <v>0</v>
      </c>
      <c r="X574" s="1"/>
      <c r="Y574" s="1"/>
      <c r="Z574" s="1"/>
      <c r="AA574" s="1"/>
      <c r="AB574" s="1"/>
      <c r="AC574" s="1"/>
      <c r="AD574" s="1"/>
      <c r="AE574" s="1"/>
      <c r="AF574" s="1"/>
      <c r="AG574" s="1"/>
      <c r="AH574" s="1"/>
      <c r="AI574" s="1"/>
    </row>
    <row r="575" spans="1:35" s="3" customFormat="1">
      <c r="A575" s="48"/>
      <c r="B575" s="55" t="s">
        <v>253</v>
      </c>
      <c r="C575" s="53"/>
      <c r="D575" s="7"/>
      <c r="E575" s="4"/>
      <c r="F575" s="173"/>
      <c r="G575" s="9"/>
      <c r="H575" s="8"/>
      <c r="I575" s="4"/>
      <c r="J575" s="9"/>
      <c r="K575" s="14"/>
      <c r="L575" s="21">
        <f t="shared" ref="L575:V575" si="417">SUM(L565:L574)</f>
        <v>0</v>
      </c>
      <c r="M575" s="28">
        <f t="shared" si="417"/>
        <v>0</v>
      </c>
      <c r="N575" s="346">
        <f t="shared" ref="N575" si="418">SUM(N565:N574)</f>
        <v>0</v>
      </c>
      <c r="O575" s="355">
        <f t="shared" ref="O575" si="419">SUM(O565:O574)</f>
        <v>0</v>
      </c>
      <c r="P575" s="21">
        <f t="shared" si="417"/>
        <v>0</v>
      </c>
      <c r="Q575" s="43">
        <f t="shared" si="417"/>
        <v>0</v>
      </c>
      <c r="R575" s="43">
        <f t="shared" si="417"/>
        <v>0</v>
      </c>
      <c r="S575" s="43">
        <f t="shared" si="417"/>
        <v>0</v>
      </c>
      <c r="T575" s="43">
        <f t="shared" si="417"/>
        <v>0</v>
      </c>
      <c r="U575" s="19">
        <f t="shared" si="417"/>
        <v>0</v>
      </c>
      <c r="V575" s="43">
        <f t="shared" si="417"/>
        <v>0</v>
      </c>
      <c r="X575" s="1"/>
      <c r="Y575" s="1"/>
      <c r="Z575" s="1"/>
      <c r="AA575" s="1"/>
      <c r="AB575" s="1"/>
      <c r="AC575" s="1"/>
      <c r="AD575" s="1"/>
      <c r="AE575" s="1"/>
      <c r="AF575" s="1"/>
      <c r="AG575" s="1"/>
      <c r="AH575" s="1"/>
      <c r="AI575" s="1"/>
    </row>
    <row r="576" spans="1:35" s="3" customFormat="1">
      <c r="A576" s="18"/>
      <c r="B576" s="53"/>
      <c r="C576" s="53"/>
      <c r="D576" s="7"/>
      <c r="E576" s="4"/>
      <c r="F576" s="173"/>
      <c r="G576" s="9"/>
      <c r="H576" s="8"/>
      <c r="I576" s="4"/>
      <c r="J576" s="4"/>
      <c r="K576" s="14"/>
      <c r="L576" s="19"/>
      <c r="M576" s="32"/>
      <c r="N576" s="345"/>
      <c r="O576" s="359"/>
      <c r="P576" s="19"/>
      <c r="Q576" s="42"/>
      <c r="R576" s="42"/>
      <c r="S576" s="42"/>
      <c r="T576" s="42"/>
      <c r="U576" s="19"/>
      <c r="V576" s="42"/>
      <c r="X576" s="1"/>
      <c r="Y576" s="1"/>
      <c r="Z576" s="1"/>
      <c r="AA576" s="1"/>
      <c r="AB576" s="1"/>
      <c r="AC576" s="1"/>
      <c r="AD576" s="1"/>
      <c r="AE576" s="1"/>
      <c r="AF576" s="1"/>
      <c r="AG576" s="1"/>
      <c r="AH576" s="1"/>
      <c r="AI576" s="1"/>
    </row>
    <row r="577" spans="1:35" s="3" customFormat="1">
      <c r="A577" s="50">
        <v>4800</v>
      </c>
      <c r="B577" s="38" t="s">
        <v>771</v>
      </c>
      <c r="C577" s="38"/>
      <c r="D577" s="7"/>
      <c r="E577" s="9"/>
      <c r="F577" s="173"/>
      <c r="G577" s="9"/>
      <c r="H577" s="8"/>
      <c r="I577" s="4"/>
      <c r="J577" s="9"/>
      <c r="K577" s="14"/>
      <c r="L577" s="19"/>
      <c r="M577" s="32"/>
      <c r="N577" s="345"/>
      <c r="O577" s="359"/>
      <c r="P577" s="19"/>
      <c r="Q577" s="42"/>
      <c r="R577" s="42"/>
      <c r="S577" s="42"/>
      <c r="T577" s="42"/>
      <c r="U577" s="19"/>
      <c r="V577" s="42"/>
      <c r="X577" s="1"/>
      <c r="Y577" s="1"/>
      <c r="Z577" s="1"/>
      <c r="AA577" s="1"/>
      <c r="AB577" s="1"/>
      <c r="AC577" s="1"/>
      <c r="AD577" s="1"/>
      <c r="AE577" s="1"/>
      <c r="AF577" s="1"/>
      <c r="AG577" s="1"/>
      <c r="AH577" s="1"/>
      <c r="AI577" s="1"/>
    </row>
    <row r="578" spans="1:35" s="3" customFormat="1">
      <c r="A578" s="48">
        <v>4801</v>
      </c>
      <c r="B578" s="53" t="s">
        <v>772</v>
      </c>
      <c r="C578" s="53" t="s">
        <v>1030</v>
      </c>
      <c r="D578" s="7"/>
      <c r="E578" s="9"/>
      <c r="F578" s="173">
        <v>1</v>
      </c>
      <c r="G578" s="9"/>
      <c r="H578" s="8">
        <f t="shared" ref="H578:H601" si="420">SUM(E578:G578)</f>
        <v>1</v>
      </c>
      <c r="I578" s="4">
        <v>1</v>
      </c>
      <c r="J578" s="9" t="s">
        <v>216</v>
      </c>
      <c r="K578" s="14"/>
      <c r="L578" s="19">
        <f t="shared" ref="L578:L601" si="421">H578*I578*K578</f>
        <v>0</v>
      </c>
      <c r="M578" s="32"/>
      <c r="N578" s="345"/>
      <c r="O578" s="359">
        <f t="shared" ref="O578:O601" si="422">L:L+N:N</f>
        <v>0</v>
      </c>
      <c r="P578" s="19">
        <f t="shared" ref="P578:P601" si="423">MAX(L578-SUM(Q578:T578),0)</f>
        <v>0</v>
      </c>
      <c r="Q578" s="42"/>
      <c r="R578" s="42"/>
      <c r="S578" s="42"/>
      <c r="T578" s="42"/>
      <c r="U578" s="19">
        <f t="shared" ref="U578:U601" si="424">L578-SUM(P578:T578)</f>
        <v>0</v>
      </c>
      <c r="V578" s="42">
        <f t="shared" ref="V578:V601" si="425">P578</f>
        <v>0</v>
      </c>
      <c r="X578" s="1"/>
      <c r="Y578" s="1"/>
      <c r="Z578" s="1"/>
      <c r="AA578" s="1"/>
      <c r="AB578" s="1"/>
      <c r="AC578" s="1"/>
      <c r="AD578" s="1"/>
      <c r="AE578" s="1"/>
      <c r="AF578" s="1"/>
      <c r="AG578" s="1"/>
      <c r="AH578" s="1"/>
      <c r="AI578" s="1"/>
    </row>
    <row r="579" spans="1:35" s="3" customFormat="1">
      <c r="A579" s="48">
        <v>4802</v>
      </c>
      <c r="B579" s="53" t="s">
        <v>773</v>
      </c>
      <c r="C579" s="53" t="s">
        <v>1030</v>
      </c>
      <c r="D579" s="7"/>
      <c r="E579" s="9"/>
      <c r="F579" s="173">
        <v>1</v>
      </c>
      <c r="G579" s="9"/>
      <c r="H579" s="8">
        <f t="shared" si="420"/>
        <v>1</v>
      </c>
      <c r="I579" s="4">
        <v>1</v>
      </c>
      <c r="J579" s="9" t="s">
        <v>216</v>
      </c>
      <c r="K579" s="14"/>
      <c r="L579" s="19">
        <f t="shared" si="421"/>
        <v>0</v>
      </c>
      <c r="M579" s="32"/>
      <c r="N579" s="345"/>
      <c r="O579" s="359">
        <f t="shared" si="422"/>
        <v>0</v>
      </c>
      <c r="P579" s="19">
        <f t="shared" si="423"/>
        <v>0</v>
      </c>
      <c r="Q579" s="42"/>
      <c r="R579" s="42"/>
      <c r="S579" s="42"/>
      <c r="T579" s="42"/>
      <c r="U579" s="19">
        <f t="shared" si="424"/>
        <v>0</v>
      </c>
      <c r="V579" s="42">
        <f t="shared" si="425"/>
        <v>0</v>
      </c>
      <c r="X579" s="1"/>
      <c r="Y579" s="1"/>
      <c r="Z579" s="1"/>
      <c r="AA579" s="1"/>
      <c r="AB579" s="1"/>
      <c r="AC579" s="1"/>
      <c r="AD579" s="1"/>
      <c r="AE579" s="1"/>
      <c r="AF579" s="1"/>
      <c r="AG579" s="1"/>
      <c r="AH579" s="1"/>
      <c r="AI579" s="1"/>
    </row>
    <row r="580" spans="1:35" s="3" customFormat="1">
      <c r="A580" s="48">
        <v>4803</v>
      </c>
      <c r="B580" s="53" t="s">
        <v>774</v>
      </c>
      <c r="C580" s="53" t="s">
        <v>1030</v>
      </c>
      <c r="D580" s="7"/>
      <c r="E580" s="9"/>
      <c r="F580" s="173">
        <v>1</v>
      </c>
      <c r="G580" s="9"/>
      <c r="H580" s="8">
        <f t="shared" si="420"/>
        <v>1</v>
      </c>
      <c r="I580" s="4">
        <v>1</v>
      </c>
      <c r="J580" s="9" t="s">
        <v>216</v>
      </c>
      <c r="K580" s="14"/>
      <c r="L580" s="19">
        <f t="shared" si="421"/>
        <v>0</v>
      </c>
      <c r="M580" s="32"/>
      <c r="N580" s="345"/>
      <c r="O580" s="359">
        <f t="shared" si="422"/>
        <v>0</v>
      </c>
      <c r="P580" s="19">
        <f t="shared" si="423"/>
        <v>0</v>
      </c>
      <c r="Q580" s="42"/>
      <c r="R580" s="42"/>
      <c r="S580" s="42"/>
      <c r="T580" s="42"/>
      <c r="U580" s="19">
        <f t="shared" si="424"/>
        <v>0</v>
      </c>
      <c r="V580" s="42">
        <f t="shared" si="425"/>
        <v>0</v>
      </c>
      <c r="X580" s="1"/>
      <c r="Y580" s="1"/>
      <c r="Z580" s="1"/>
      <c r="AA580" s="1"/>
      <c r="AB580" s="1"/>
      <c r="AC580" s="1"/>
      <c r="AD580" s="1"/>
      <c r="AE580" s="1"/>
      <c r="AF580" s="1"/>
      <c r="AG580" s="1"/>
      <c r="AH580" s="1"/>
      <c r="AI580" s="1"/>
    </row>
    <row r="581" spans="1:35" s="3" customFormat="1">
      <c r="A581" s="48">
        <v>4804</v>
      </c>
      <c r="B581" s="53" t="s">
        <v>762</v>
      </c>
      <c r="C581" s="53" t="s">
        <v>1030</v>
      </c>
      <c r="D581" s="7"/>
      <c r="E581" s="9"/>
      <c r="F581" s="173">
        <v>1</v>
      </c>
      <c r="G581" s="9"/>
      <c r="H581" s="8">
        <f t="shared" si="420"/>
        <v>1</v>
      </c>
      <c r="I581" s="4">
        <v>1</v>
      </c>
      <c r="J581" s="9" t="s">
        <v>216</v>
      </c>
      <c r="K581" s="14"/>
      <c r="L581" s="19">
        <f t="shared" si="421"/>
        <v>0</v>
      </c>
      <c r="M581" s="32"/>
      <c r="N581" s="345"/>
      <c r="O581" s="359">
        <f t="shared" si="422"/>
        <v>0</v>
      </c>
      <c r="P581" s="19">
        <f t="shared" si="423"/>
        <v>0</v>
      </c>
      <c r="Q581" s="42"/>
      <c r="R581" s="42"/>
      <c r="S581" s="42"/>
      <c r="T581" s="42"/>
      <c r="U581" s="19">
        <f t="shared" si="424"/>
        <v>0</v>
      </c>
      <c r="V581" s="42">
        <f t="shared" si="425"/>
        <v>0</v>
      </c>
      <c r="X581" s="1"/>
      <c r="Y581" s="1"/>
      <c r="Z581" s="1"/>
      <c r="AA581" s="1"/>
      <c r="AB581" s="1"/>
      <c r="AC581" s="1"/>
      <c r="AD581" s="1"/>
      <c r="AE581" s="1"/>
      <c r="AF581" s="1"/>
      <c r="AG581" s="1"/>
      <c r="AH581" s="1"/>
      <c r="AI581" s="1"/>
    </row>
    <row r="582" spans="1:35" s="3" customFormat="1">
      <c r="A582" s="48">
        <v>4805</v>
      </c>
      <c r="B582" s="53" t="s">
        <v>775</v>
      </c>
      <c r="C582" s="53" t="s">
        <v>1030</v>
      </c>
      <c r="D582" s="7"/>
      <c r="E582" s="9"/>
      <c r="F582" s="173">
        <v>1</v>
      </c>
      <c r="G582" s="9"/>
      <c r="H582" s="8">
        <f t="shared" si="420"/>
        <v>1</v>
      </c>
      <c r="I582" s="4">
        <v>1</v>
      </c>
      <c r="J582" s="9" t="s">
        <v>216</v>
      </c>
      <c r="K582" s="14"/>
      <c r="L582" s="19">
        <f t="shared" si="421"/>
        <v>0</v>
      </c>
      <c r="M582" s="32"/>
      <c r="N582" s="345"/>
      <c r="O582" s="359">
        <f t="shared" si="422"/>
        <v>0</v>
      </c>
      <c r="P582" s="19">
        <f t="shared" si="423"/>
        <v>0</v>
      </c>
      <c r="Q582" s="42"/>
      <c r="R582" s="42"/>
      <c r="S582" s="42"/>
      <c r="T582" s="42"/>
      <c r="U582" s="19">
        <f t="shared" si="424"/>
        <v>0</v>
      </c>
      <c r="V582" s="42">
        <f t="shared" si="425"/>
        <v>0</v>
      </c>
      <c r="X582" s="1"/>
      <c r="Y582" s="1"/>
      <c r="Z582" s="1"/>
      <c r="AA582" s="1"/>
      <c r="AB582" s="1"/>
      <c r="AC582" s="1"/>
      <c r="AD582" s="1"/>
      <c r="AE582" s="1"/>
      <c r="AF582" s="1"/>
      <c r="AG582" s="1"/>
      <c r="AH582" s="1"/>
      <c r="AI582" s="1"/>
    </row>
    <row r="583" spans="1:35" s="3" customFormat="1">
      <c r="A583" s="48">
        <v>4806</v>
      </c>
      <c r="B583" s="53" t="s">
        <v>776</v>
      </c>
      <c r="C583" s="53" t="s">
        <v>1030</v>
      </c>
      <c r="D583" s="7"/>
      <c r="E583" s="9"/>
      <c r="F583" s="173">
        <v>1</v>
      </c>
      <c r="G583" s="9"/>
      <c r="H583" s="8">
        <f t="shared" si="420"/>
        <v>1</v>
      </c>
      <c r="I583" s="4">
        <v>1</v>
      </c>
      <c r="J583" s="9" t="s">
        <v>216</v>
      </c>
      <c r="K583" s="14"/>
      <c r="L583" s="19">
        <f t="shared" si="421"/>
        <v>0</v>
      </c>
      <c r="M583" s="32"/>
      <c r="N583" s="345"/>
      <c r="O583" s="359">
        <f t="shared" si="422"/>
        <v>0</v>
      </c>
      <c r="P583" s="19">
        <f t="shared" si="423"/>
        <v>0</v>
      </c>
      <c r="Q583" s="42"/>
      <c r="R583" s="42"/>
      <c r="S583" s="42"/>
      <c r="T583" s="42"/>
      <c r="U583" s="19">
        <f t="shared" si="424"/>
        <v>0</v>
      </c>
      <c r="V583" s="42">
        <f t="shared" si="425"/>
        <v>0</v>
      </c>
      <c r="X583" s="1"/>
      <c r="Y583" s="1"/>
      <c r="Z583" s="1"/>
      <c r="AA583" s="1"/>
      <c r="AB583" s="1"/>
      <c r="AC583" s="1"/>
      <c r="AD583" s="1"/>
      <c r="AE583" s="1"/>
      <c r="AF583" s="1"/>
      <c r="AG583" s="1"/>
      <c r="AH583" s="1"/>
      <c r="AI583" s="1"/>
    </row>
    <row r="584" spans="1:35" s="3" customFormat="1">
      <c r="A584" s="48">
        <v>4810</v>
      </c>
      <c r="B584" s="53" t="s">
        <v>777</v>
      </c>
      <c r="C584" s="53" t="s">
        <v>1030</v>
      </c>
      <c r="D584" s="7"/>
      <c r="E584" s="9"/>
      <c r="F584" s="173">
        <v>1</v>
      </c>
      <c r="G584" s="9"/>
      <c r="H584" s="8">
        <f t="shared" si="420"/>
        <v>1</v>
      </c>
      <c r="I584" s="4">
        <v>1</v>
      </c>
      <c r="J584" s="9" t="s">
        <v>216</v>
      </c>
      <c r="K584" s="14"/>
      <c r="L584" s="19">
        <f t="shared" si="421"/>
        <v>0</v>
      </c>
      <c r="M584" s="32"/>
      <c r="N584" s="345"/>
      <c r="O584" s="359">
        <f t="shared" si="422"/>
        <v>0</v>
      </c>
      <c r="P584" s="19">
        <f t="shared" si="423"/>
        <v>0</v>
      </c>
      <c r="Q584" s="42"/>
      <c r="R584" s="42"/>
      <c r="S584" s="42"/>
      <c r="T584" s="42"/>
      <c r="U584" s="19">
        <f t="shared" si="424"/>
        <v>0</v>
      </c>
      <c r="V584" s="42">
        <f t="shared" si="425"/>
        <v>0</v>
      </c>
      <c r="X584" s="1"/>
      <c r="Y584" s="1"/>
      <c r="Z584" s="1"/>
      <c r="AA584" s="1"/>
      <c r="AB584" s="1"/>
      <c r="AC584" s="1"/>
      <c r="AD584" s="1"/>
      <c r="AE584" s="1"/>
      <c r="AF584" s="1"/>
      <c r="AG584" s="1"/>
      <c r="AH584" s="1"/>
      <c r="AI584" s="1"/>
    </row>
    <row r="585" spans="1:35" s="3" customFormat="1">
      <c r="A585" s="48">
        <v>4811</v>
      </c>
      <c r="B585" s="53" t="s">
        <v>778</v>
      </c>
      <c r="C585" s="53" t="s">
        <v>1030</v>
      </c>
      <c r="D585" s="7"/>
      <c r="E585" s="9"/>
      <c r="F585" s="173">
        <v>1</v>
      </c>
      <c r="G585" s="9"/>
      <c r="H585" s="8">
        <f t="shared" si="420"/>
        <v>1</v>
      </c>
      <c r="I585" s="4">
        <v>1</v>
      </c>
      <c r="J585" s="9" t="s">
        <v>216</v>
      </c>
      <c r="K585" s="14"/>
      <c r="L585" s="19">
        <f t="shared" si="421"/>
        <v>0</v>
      </c>
      <c r="M585" s="32"/>
      <c r="N585" s="345"/>
      <c r="O585" s="359">
        <f t="shared" si="422"/>
        <v>0</v>
      </c>
      <c r="P585" s="19">
        <f t="shared" si="423"/>
        <v>0</v>
      </c>
      <c r="Q585" s="42"/>
      <c r="R585" s="42"/>
      <c r="S585" s="42"/>
      <c r="T585" s="42"/>
      <c r="U585" s="19">
        <f t="shared" si="424"/>
        <v>0</v>
      </c>
      <c r="V585" s="42">
        <f t="shared" si="425"/>
        <v>0</v>
      </c>
      <c r="X585" s="1"/>
      <c r="Y585" s="1"/>
      <c r="Z585" s="1"/>
      <c r="AA585" s="1"/>
      <c r="AB585" s="1"/>
      <c r="AC585" s="1"/>
      <c r="AD585" s="1"/>
      <c r="AE585" s="1"/>
      <c r="AF585" s="1"/>
      <c r="AG585" s="1"/>
      <c r="AH585" s="1"/>
      <c r="AI585" s="1"/>
    </row>
    <row r="586" spans="1:35" s="3" customFormat="1">
      <c r="A586" s="48">
        <v>4820</v>
      </c>
      <c r="B586" s="53" t="s">
        <v>779</v>
      </c>
      <c r="C586" s="53" t="s">
        <v>1030</v>
      </c>
      <c r="D586" s="7"/>
      <c r="E586" s="9"/>
      <c r="F586" s="173">
        <v>1</v>
      </c>
      <c r="G586" s="9"/>
      <c r="H586" s="8">
        <f t="shared" si="420"/>
        <v>1</v>
      </c>
      <c r="I586" s="4">
        <v>1</v>
      </c>
      <c r="J586" s="9" t="s">
        <v>216</v>
      </c>
      <c r="K586" s="14"/>
      <c r="L586" s="19">
        <f t="shared" si="421"/>
        <v>0</v>
      </c>
      <c r="M586" s="32"/>
      <c r="N586" s="345"/>
      <c r="O586" s="359">
        <f t="shared" si="422"/>
        <v>0</v>
      </c>
      <c r="P586" s="19">
        <f t="shared" si="423"/>
        <v>0</v>
      </c>
      <c r="Q586" s="42"/>
      <c r="R586" s="42"/>
      <c r="S586" s="42"/>
      <c r="T586" s="42"/>
      <c r="U586" s="19">
        <f t="shared" si="424"/>
        <v>0</v>
      </c>
      <c r="V586" s="42">
        <f t="shared" si="425"/>
        <v>0</v>
      </c>
      <c r="X586" s="1"/>
      <c r="Y586" s="1"/>
      <c r="Z586" s="1"/>
      <c r="AA586" s="1"/>
      <c r="AB586" s="1"/>
      <c r="AC586" s="1"/>
      <c r="AD586" s="1"/>
      <c r="AE586" s="1"/>
      <c r="AF586" s="1"/>
      <c r="AG586" s="1"/>
      <c r="AH586" s="1"/>
      <c r="AI586" s="1"/>
    </row>
    <row r="587" spans="1:35" s="3" customFormat="1">
      <c r="A587" s="48">
        <v>4821</v>
      </c>
      <c r="B587" s="53" t="s">
        <v>780</v>
      </c>
      <c r="C587" s="53" t="s">
        <v>1030</v>
      </c>
      <c r="D587" s="7"/>
      <c r="E587" s="9"/>
      <c r="F587" s="173">
        <v>1</v>
      </c>
      <c r="G587" s="9"/>
      <c r="H587" s="8">
        <f t="shared" si="420"/>
        <v>1</v>
      </c>
      <c r="I587" s="4">
        <v>1</v>
      </c>
      <c r="J587" s="9" t="s">
        <v>216</v>
      </c>
      <c r="K587" s="14"/>
      <c r="L587" s="19">
        <f t="shared" si="421"/>
        <v>0</v>
      </c>
      <c r="M587" s="32"/>
      <c r="N587" s="345"/>
      <c r="O587" s="359">
        <f t="shared" si="422"/>
        <v>0</v>
      </c>
      <c r="P587" s="19">
        <f t="shared" si="423"/>
        <v>0</v>
      </c>
      <c r="Q587" s="42"/>
      <c r="R587" s="42"/>
      <c r="S587" s="42"/>
      <c r="T587" s="42"/>
      <c r="U587" s="19">
        <f t="shared" si="424"/>
        <v>0</v>
      </c>
      <c r="V587" s="42">
        <f t="shared" si="425"/>
        <v>0</v>
      </c>
      <c r="X587" s="1"/>
      <c r="Y587" s="1"/>
      <c r="Z587" s="1"/>
      <c r="AA587" s="1"/>
      <c r="AB587" s="1"/>
      <c r="AC587" s="1"/>
      <c r="AD587" s="1"/>
      <c r="AE587" s="1"/>
      <c r="AF587" s="1"/>
      <c r="AG587" s="1"/>
      <c r="AH587" s="1"/>
      <c r="AI587" s="1"/>
    </row>
    <row r="588" spans="1:35" s="3" customFormat="1">
      <c r="A588" s="48">
        <v>4822</v>
      </c>
      <c r="B588" s="53" t="s">
        <v>781</v>
      </c>
      <c r="C588" s="53" t="s">
        <v>1030</v>
      </c>
      <c r="D588" s="7"/>
      <c r="E588" s="9"/>
      <c r="F588" s="173">
        <v>1</v>
      </c>
      <c r="G588" s="9"/>
      <c r="H588" s="8">
        <f t="shared" si="420"/>
        <v>1</v>
      </c>
      <c r="I588" s="4">
        <v>1</v>
      </c>
      <c r="J588" s="9" t="s">
        <v>216</v>
      </c>
      <c r="K588" s="14"/>
      <c r="L588" s="19">
        <f t="shared" si="421"/>
        <v>0</v>
      </c>
      <c r="M588" s="32"/>
      <c r="N588" s="345"/>
      <c r="O588" s="359">
        <f t="shared" si="422"/>
        <v>0</v>
      </c>
      <c r="P588" s="19">
        <f t="shared" si="423"/>
        <v>0</v>
      </c>
      <c r="Q588" s="42"/>
      <c r="R588" s="42"/>
      <c r="S588" s="42"/>
      <c r="T588" s="42"/>
      <c r="U588" s="19">
        <f t="shared" si="424"/>
        <v>0</v>
      </c>
      <c r="V588" s="42">
        <f t="shared" si="425"/>
        <v>0</v>
      </c>
      <c r="X588" s="1"/>
      <c r="Y588" s="1"/>
      <c r="Z588" s="1"/>
      <c r="AA588" s="1"/>
      <c r="AB588" s="1"/>
      <c r="AC588" s="1"/>
      <c r="AD588" s="1"/>
      <c r="AE588" s="1"/>
      <c r="AF588" s="1"/>
      <c r="AG588" s="1"/>
      <c r="AH588" s="1"/>
      <c r="AI588" s="1"/>
    </row>
    <row r="589" spans="1:35" s="3" customFormat="1">
      <c r="A589" s="48">
        <v>4823</v>
      </c>
      <c r="B589" s="53" t="s">
        <v>782</v>
      </c>
      <c r="C589" s="53" t="s">
        <v>1030</v>
      </c>
      <c r="D589" s="7"/>
      <c r="E589" s="9"/>
      <c r="F589" s="173">
        <v>1</v>
      </c>
      <c r="G589" s="9"/>
      <c r="H589" s="8">
        <f t="shared" si="420"/>
        <v>1</v>
      </c>
      <c r="I589" s="4">
        <v>1</v>
      </c>
      <c r="J589" s="9" t="s">
        <v>216</v>
      </c>
      <c r="K589" s="14"/>
      <c r="L589" s="19">
        <f t="shared" si="421"/>
        <v>0</v>
      </c>
      <c r="M589" s="32"/>
      <c r="N589" s="345"/>
      <c r="O589" s="359">
        <f t="shared" si="422"/>
        <v>0</v>
      </c>
      <c r="P589" s="19">
        <f t="shared" si="423"/>
        <v>0</v>
      </c>
      <c r="Q589" s="42"/>
      <c r="R589" s="42"/>
      <c r="S589" s="42"/>
      <c r="T589" s="42"/>
      <c r="U589" s="19">
        <f t="shared" si="424"/>
        <v>0</v>
      </c>
      <c r="V589" s="42">
        <f t="shared" si="425"/>
        <v>0</v>
      </c>
      <c r="X589" s="1"/>
      <c r="Y589" s="1"/>
      <c r="Z589" s="1"/>
      <c r="AA589" s="1"/>
      <c r="AB589" s="1"/>
      <c r="AC589" s="1"/>
      <c r="AD589" s="1"/>
      <c r="AE589" s="1"/>
      <c r="AF589" s="1"/>
      <c r="AG589" s="1"/>
      <c r="AH589" s="1"/>
      <c r="AI589" s="1"/>
    </row>
    <row r="590" spans="1:35" s="3" customFormat="1">
      <c r="A590" s="48">
        <v>4830</v>
      </c>
      <c r="B590" s="53" t="s">
        <v>783</v>
      </c>
      <c r="C590" s="53" t="s">
        <v>1030</v>
      </c>
      <c r="D590" s="7"/>
      <c r="E590" s="9"/>
      <c r="F590" s="173">
        <v>1</v>
      </c>
      <c r="G590" s="9"/>
      <c r="H590" s="8">
        <f t="shared" si="420"/>
        <v>1</v>
      </c>
      <c r="I590" s="4">
        <v>1</v>
      </c>
      <c r="J590" s="9" t="s">
        <v>216</v>
      </c>
      <c r="K590" s="14"/>
      <c r="L590" s="19">
        <f t="shared" si="421"/>
        <v>0</v>
      </c>
      <c r="M590" s="32"/>
      <c r="N590" s="345"/>
      <c r="O590" s="359">
        <f t="shared" si="422"/>
        <v>0</v>
      </c>
      <c r="P590" s="19">
        <f t="shared" si="423"/>
        <v>0</v>
      </c>
      <c r="Q590" s="42"/>
      <c r="R590" s="42"/>
      <c r="S590" s="42"/>
      <c r="T590" s="42"/>
      <c r="U590" s="19">
        <f t="shared" si="424"/>
        <v>0</v>
      </c>
      <c r="V590" s="42">
        <f t="shared" si="425"/>
        <v>0</v>
      </c>
      <c r="X590" s="1"/>
      <c r="Y590" s="1"/>
      <c r="Z590" s="1"/>
      <c r="AA590" s="1"/>
      <c r="AB590" s="1"/>
      <c r="AC590" s="1"/>
      <c r="AD590" s="1"/>
      <c r="AE590" s="1"/>
      <c r="AF590" s="1"/>
      <c r="AG590" s="1"/>
      <c r="AH590" s="1"/>
      <c r="AI590" s="1"/>
    </row>
    <row r="591" spans="1:35" s="3" customFormat="1">
      <c r="A591" s="48">
        <v>4831</v>
      </c>
      <c r="B591" s="53" t="s">
        <v>784</v>
      </c>
      <c r="C591" s="53" t="s">
        <v>1030</v>
      </c>
      <c r="D591" s="7"/>
      <c r="E591" s="9"/>
      <c r="F591" s="173">
        <v>1</v>
      </c>
      <c r="G591" s="9"/>
      <c r="H591" s="8">
        <f t="shared" si="420"/>
        <v>1</v>
      </c>
      <c r="I591" s="4">
        <v>1</v>
      </c>
      <c r="J591" s="9" t="s">
        <v>216</v>
      </c>
      <c r="K591" s="14"/>
      <c r="L591" s="19">
        <f t="shared" si="421"/>
        <v>0</v>
      </c>
      <c r="M591" s="32"/>
      <c r="N591" s="345"/>
      <c r="O591" s="359">
        <f t="shared" si="422"/>
        <v>0</v>
      </c>
      <c r="P591" s="19">
        <f t="shared" si="423"/>
        <v>0</v>
      </c>
      <c r="Q591" s="42"/>
      <c r="R591" s="42"/>
      <c r="S591" s="42"/>
      <c r="T591" s="42"/>
      <c r="U591" s="19">
        <f t="shared" si="424"/>
        <v>0</v>
      </c>
      <c r="V591" s="42">
        <f t="shared" si="425"/>
        <v>0</v>
      </c>
      <c r="X591" s="1"/>
      <c r="Y591" s="1"/>
      <c r="Z591" s="1"/>
      <c r="AA591" s="1"/>
      <c r="AB591" s="1"/>
      <c r="AC591" s="1"/>
      <c r="AD591" s="1"/>
      <c r="AE591" s="1"/>
      <c r="AF591" s="1"/>
      <c r="AG591" s="1"/>
      <c r="AH591" s="1"/>
      <c r="AI591" s="1"/>
    </row>
    <row r="592" spans="1:35" s="3" customFormat="1">
      <c r="A592" s="48">
        <v>4832</v>
      </c>
      <c r="B592" s="53" t="s">
        <v>848</v>
      </c>
      <c r="C592" s="53" t="s">
        <v>1030</v>
      </c>
      <c r="D592" s="7"/>
      <c r="E592" s="9"/>
      <c r="F592" s="173">
        <v>1</v>
      </c>
      <c r="G592" s="9"/>
      <c r="H592" s="8">
        <f t="shared" si="420"/>
        <v>1</v>
      </c>
      <c r="I592" s="4">
        <v>1</v>
      </c>
      <c r="J592" s="9" t="s">
        <v>216</v>
      </c>
      <c r="K592" s="14"/>
      <c r="L592" s="19">
        <f t="shared" si="421"/>
        <v>0</v>
      </c>
      <c r="M592" s="32"/>
      <c r="N592" s="345"/>
      <c r="O592" s="359">
        <f t="shared" si="422"/>
        <v>0</v>
      </c>
      <c r="P592" s="19">
        <f t="shared" si="423"/>
        <v>0</v>
      </c>
      <c r="Q592" s="42"/>
      <c r="R592" s="42"/>
      <c r="S592" s="42"/>
      <c r="T592" s="42"/>
      <c r="U592" s="19">
        <f t="shared" si="424"/>
        <v>0</v>
      </c>
      <c r="V592" s="42">
        <f t="shared" si="425"/>
        <v>0</v>
      </c>
      <c r="X592" s="1"/>
      <c r="Y592" s="1"/>
      <c r="Z592" s="1"/>
      <c r="AA592" s="1"/>
      <c r="AB592" s="1"/>
      <c r="AC592" s="1"/>
      <c r="AD592" s="1"/>
      <c r="AE592" s="1"/>
      <c r="AF592" s="1"/>
      <c r="AG592" s="1"/>
      <c r="AH592" s="1"/>
      <c r="AI592" s="1"/>
    </row>
    <row r="593" spans="1:35" s="3" customFormat="1">
      <c r="A593" s="48">
        <v>4840</v>
      </c>
      <c r="B593" s="53" t="s">
        <v>785</v>
      </c>
      <c r="C593" s="53" t="s">
        <v>1030</v>
      </c>
      <c r="D593" s="7"/>
      <c r="E593" s="9"/>
      <c r="F593" s="173">
        <v>1</v>
      </c>
      <c r="G593" s="9"/>
      <c r="H593" s="8">
        <f t="shared" si="420"/>
        <v>1</v>
      </c>
      <c r="I593" s="4">
        <v>1</v>
      </c>
      <c r="J593" s="9" t="s">
        <v>216</v>
      </c>
      <c r="K593" s="14"/>
      <c r="L593" s="19">
        <f t="shared" si="421"/>
        <v>0</v>
      </c>
      <c r="M593" s="32"/>
      <c r="N593" s="345"/>
      <c r="O593" s="359">
        <f t="shared" si="422"/>
        <v>0</v>
      </c>
      <c r="P593" s="19">
        <f t="shared" si="423"/>
        <v>0</v>
      </c>
      <c r="Q593" s="42"/>
      <c r="R593" s="42"/>
      <c r="S593" s="42"/>
      <c r="T593" s="42"/>
      <c r="U593" s="19">
        <f t="shared" si="424"/>
        <v>0</v>
      </c>
      <c r="V593" s="42">
        <f t="shared" si="425"/>
        <v>0</v>
      </c>
      <c r="X593" s="1"/>
      <c r="Y593" s="1"/>
      <c r="Z593" s="1"/>
      <c r="AA593" s="1"/>
      <c r="AB593" s="1"/>
      <c r="AC593" s="1"/>
      <c r="AD593" s="1"/>
      <c r="AE593" s="1"/>
      <c r="AF593" s="1"/>
      <c r="AG593" s="1"/>
      <c r="AH593" s="1"/>
      <c r="AI593" s="1"/>
    </row>
    <row r="594" spans="1:35" s="3" customFormat="1">
      <c r="A594" s="48">
        <v>4841</v>
      </c>
      <c r="B594" s="53" t="s">
        <v>786</v>
      </c>
      <c r="C594" s="53" t="s">
        <v>1030</v>
      </c>
      <c r="D594" s="7"/>
      <c r="E594" s="9"/>
      <c r="F594" s="173">
        <v>1</v>
      </c>
      <c r="G594" s="9"/>
      <c r="H594" s="8">
        <f t="shared" si="420"/>
        <v>1</v>
      </c>
      <c r="I594" s="4">
        <v>1</v>
      </c>
      <c r="J594" s="9" t="s">
        <v>216</v>
      </c>
      <c r="K594" s="14"/>
      <c r="L594" s="19">
        <f t="shared" si="421"/>
        <v>0</v>
      </c>
      <c r="M594" s="32"/>
      <c r="N594" s="345"/>
      <c r="O594" s="359">
        <f t="shared" si="422"/>
        <v>0</v>
      </c>
      <c r="P594" s="19">
        <f t="shared" si="423"/>
        <v>0</v>
      </c>
      <c r="Q594" s="42"/>
      <c r="R594" s="42"/>
      <c r="S594" s="42"/>
      <c r="T594" s="42"/>
      <c r="U594" s="19">
        <f t="shared" si="424"/>
        <v>0</v>
      </c>
      <c r="V594" s="42">
        <f t="shared" si="425"/>
        <v>0</v>
      </c>
      <c r="X594" s="1"/>
      <c r="Y594" s="1"/>
      <c r="Z594" s="1"/>
      <c r="AA594" s="1"/>
      <c r="AB594" s="1"/>
      <c r="AC594" s="1"/>
      <c r="AD594" s="1"/>
      <c r="AE594" s="1"/>
      <c r="AF594" s="1"/>
      <c r="AG594" s="1"/>
      <c r="AH594" s="1"/>
      <c r="AI594" s="1"/>
    </row>
    <row r="595" spans="1:35" s="3" customFormat="1">
      <c r="A595" s="48">
        <v>4842</v>
      </c>
      <c r="B595" s="53" t="s">
        <v>787</v>
      </c>
      <c r="C595" s="53" t="s">
        <v>1030</v>
      </c>
      <c r="D595" s="7"/>
      <c r="E595" s="9"/>
      <c r="F595" s="173">
        <v>1</v>
      </c>
      <c r="G595" s="9"/>
      <c r="H595" s="8">
        <f t="shared" si="420"/>
        <v>1</v>
      </c>
      <c r="I595" s="4">
        <v>1</v>
      </c>
      <c r="J595" s="9" t="s">
        <v>216</v>
      </c>
      <c r="K595" s="14"/>
      <c r="L595" s="19">
        <f t="shared" si="421"/>
        <v>0</v>
      </c>
      <c r="M595" s="32"/>
      <c r="N595" s="345"/>
      <c r="O595" s="359">
        <f t="shared" si="422"/>
        <v>0</v>
      </c>
      <c r="P595" s="19">
        <f t="shared" si="423"/>
        <v>0</v>
      </c>
      <c r="Q595" s="42"/>
      <c r="R595" s="42"/>
      <c r="S595" s="42"/>
      <c r="T595" s="42"/>
      <c r="U595" s="19">
        <f t="shared" si="424"/>
        <v>0</v>
      </c>
      <c r="V595" s="42">
        <f t="shared" si="425"/>
        <v>0</v>
      </c>
      <c r="X595" s="1"/>
      <c r="Y595" s="1"/>
      <c r="Z595" s="1"/>
      <c r="AA595" s="1"/>
      <c r="AB595" s="1"/>
      <c r="AC595" s="1"/>
      <c r="AD595" s="1"/>
      <c r="AE595" s="1"/>
      <c r="AF595" s="1"/>
      <c r="AG595" s="1"/>
      <c r="AH595" s="1"/>
      <c r="AI595" s="1"/>
    </row>
    <row r="596" spans="1:35" s="3" customFormat="1">
      <c r="A596" s="48">
        <v>4850</v>
      </c>
      <c r="B596" s="53" t="s">
        <v>788</v>
      </c>
      <c r="C596" s="53" t="s">
        <v>1030</v>
      </c>
      <c r="D596" s="7"/>
      <c r="E596" s="9"/>
      <c r="F596" s="173">
        <v>1</v>
      </c>
      <c r="G596" s="9"/>
      <c r="H596" s="8">
        <f t="shared" si="420"/>
        <v>1</v>
      </c>
      <c r="I596" s="4">
        <v>1</v>
      </c>
      <c r="J596" s="9" t="s">
        <v>216</v>
      </c>
      <c r="K596" s="14"/>
      <c r="L596" s="19">
        <f t="shared" si="421"/>
        <v>0</v>
      </c>
      <c r="M596" s="32"/>
      <c r="N596" s="345"/>
      <c r="O596" s="359">
        <f t="shared" si="422"/>
        <v>0</v>
      </c>
      <c r="P596" s="19">
        <f t="shared" si="423"/>
        <v>0</v>
      </c>
      <c r="Q596" s="42"/>
      <c r="R596" s="42"/>
      <c r="S596" s="42"/>
      <c r="T596" s="42"/>
      <c r="U596" s="19">
        <f t="shared" si="424"/>
        <v>0</v>
      </c>
      <c r="V596" s="42">
        <f t="shared" si="425"/>
        <v>0</v>
      </c>
      <c r="X596" s="1"/>
      <c r="Y596" s="1"/>
      <c r="Z596" s="1"/>
      <c r="AA596" s="1"/>
      <c r="AB596" s="1"/>
      <c r="AC596" s="1"/>
      <c r="AD596" s="1"/>
      <c r="AE596" s="1"/>
      <c r="AF596" s="1"/>
      <c r="AG596" s="1"/>
      <c r="AH596" s="1"/>
      <c r="AI596" s="1"/>
    </row>
    <row r="597" spans="1:35" s="3" customFormat="1">
      <c r="A597" s="48">
        <v>4851</v>
      </c>
      <c r="B597" s="53" t="s">
        <v>789</v>
      </c>
      <c r="C597" s="53" t="s">
        <v>1030</v>
      </c>
      <c r="D597" s="7"/>
      <c r="E597" s="9"/>
      <c r="F597" s="173">
        <v>1</v>
      </c>
      <c r="G597" s="9"/>
      <c r="H597" s="8">
        <f t="shared" si="420"/>
        <v>1</v>
      </c>
      <c r="I597" s="4">
        <v>1</v>
      </c>
      <c r="J597" s="9" t="s">
        <v>216</v>
      </c>
      <c r="K597" s="14"/>
      <c r="L597" s="19">
        <f t="shared" si="421"/>
        <v>0</v>
      </c>
      <c r="M597" s="32"/>
      <c r="N597" s="345"/>
      <c r="O597" s="359">
        <f t="shared" si="422"/>
        <v>0</v>
      </c>
      <c r="P597" s="19">
        <f t="shared" si="423"/>
        <v>0</v>
      </c>
      <c r="Q597" s="42"/>
      <c r="R597" s="42"/>
      <c r="S597" s="42"/>
      <c r="T597" s="42"/>
      <c r="U597" s="19">
        <f t="shared" si="424"/>
        <v>0</v>
      </c>
      <c r="V597" s="42">
        <f t="shared" si="425"/>
        <v>0</v>
      </c>
      <c r="X597" s="1"/>
      <c r="Y597" s="1"/>
      <c r="Z597" s="1"/>
      <c r="AA597" s="1"/>
      <c r="AB597" s="1"/>
      <c r="AC597" s="1"/>
      <c r="AD597" s="1"/>
      <c r="AE597" s="1"/>
      <c r="AF597" s="1"/>
      <c r="AG597" s="1"/>
      <c r="AH597" s="1"/>
      <c r="AI597" s="1"/>
    </row>
    <row r="598" spans="1:35" s="3" customFormat="1">
      <c r="A598" s="180">
        <v>4852</v>
      </c>
      <c r="B598" s="53" t="s">
        <v>790</v>
      </c>
      <c r="C598" s="53" t="s">
        <v>1030</v>
      </c>
      <c r="D598" s="7"/>
      <c r="E598" s="9"/>
      <c r="F598" s="173">
        <v>1</v>
      </c>
      <c r="G598" s="9"/>
      <c r="H598" s="8">
        <f t="shared" si="420"/>
        <v>1</v>
      </c>
      <c r="I598" s="4">
        <v>1</v>
      </c>
      <c r="J598" s="9" t="s">
        <v>216</v>
      </c>
      <c r="K598" s="14"/>
      <c r="L598" s="19">
        <f t="shared" si="421"/>
        <v>0</v>
      </c>
      <c r="M598" s="32"/>
      <c r="N598" s="345"/>
      <c r="O598" s="359">
        <f t="shared" si="422"/>
        <v>0</v>
      </c>
      <c r="P598" s="19">
        <f t="shared" si="423"/>
        <v>0</v>
      </c>
      <c r="Q598" s="42"/>
      <c r="R598" s="42"/>
      <c r="S598" s="42"/>
      <c r="T598" s="42"/>
      <c r="U598" s="19">
        <f t="shared" si="424"/>
        <v>0</v>
      </c>
      <c r="V598" s="42">
        <f t="shared" si="425"/>
        <v>0</v>
      </c>
      <c r="X598" s="1"/>
      <c r="Y598" s="1"/>
      <c r="Z598" s="1"/>
      <c r="AA598" s="1"/>
      <c r="AB598" s="1"/>
      <c r="AC598" s="1"/>
      <c r="AD598" s="1"/>
      <c r="AE598" s="1"/>
      <c r="AF598" s="1"/>
      <c r="AG598" s="1"/>
      <c r="AH598" s="1"/>
      <c r="AI598" s="1"/>
    </row>
    <row r="599" spans="1:35" s="3" customFormat="1">
      <c r="A599" s="48">
        <v>4880</v>
      </c>
      <c r="B599" s="53" t="s">
        <v>791</v>
      </c>
      <c r="C599" s="53"/>
      <c r="D599" s="7"/>
      <c r="E599" s="9"/>
      <c r="F599" s="173">
        <v>1</v>
      </c>
      <c r="G599" s="9"/>
      <c r="H599" s="8">
        <f t="shared" si="420"/>
        <v>1</v>
      </c>
      <c r="I599" s="4">
        <v>1</v>
      </c>
      <c r="J599" s="9" t="s">
        <v>216</v>
      </c>
      <c r="K599" s="14"/>
      <c r="L599" s="19">
        <f t="shared" si="421"/>
        <v>0</v>
      </c>
      <c r="M599" s="32"/>
      <c r="N599" s="345"/>
      <c r="O599" s="359">
        <f t="shared" si="422"/>
        <v>0</v>
      </c>
      <c r="P599" s="19">
        <f t="shared" si="423"/>
        <v>0</v>
      </c>
      <c r="Q599" s="42"/>
      <c r="R599" s="42"/>
      <c r="S599" s="42"/>
      <c r="T599" s="42"/>
      <c r="U599" s="19">
        <f t="shared" si="424"/>
        <v>0</v>
      </c>
      <c r="V599" s="42">
        <f t="shared" si="425"/>
        <v>0</v>
      </c>
      <c r="X599" s="1"/>
      <c r="Y599" s="1"/>
      <c r="Z599" s="1"/>
      <c r="AA599" s="1"/>
      <c r="AB599" s="1"/>
      <c r="AC599" s="1"/>
      <c r="AD599" s="1"/>
      <c r="AE599" s="1"/>
      <c r="AF599" s="1"/>
      <c r="AG599" s="1"/>
      <c r="AH599" s="1"/>
      <c r="AI599" s="1"/>
    </row>
    <row r="600" spans="1:35" s="3" customFormat="1">
      <c r="A600" s="48">
        <v>4881</v>
      </c>
      <c r="B600" s="53" t="s">
        <v>769</v>
      </c>
      <c r="C600" s="53" t="s">
        <v>1030</v>
      </c>
      <c r="D600" s="7"/>
      <c r="E600" s="9"/>
      <c r="F600" s="173">
        <v>1</v>
      </c>
      <c r="G600" s="9"/>
      <c r="H600" s="8">
        <f t="shared" si="420"/>
        <v>1</v>
      </c>
      <c r="I600" s="4">
        <v>1</v>
      </c>
      <c r="J600" s="9" t="s">
        <v>216</v>
      </c>
      <c r="K600" s="14"/>
      <c r="L600" s="19">
        <f t="shared" si="421"/>
        <v>0</v>
      </c>
      <c r="M600" s="32"/>
      <c r="N600" s="345"/>
      <c r="O600" s="359">
        <f t="shared" si="422"/>
        <v>0</v>
      </c>
      <c r="P600" s="19">
        <f t="shared" si="423"/>
        <v>0</v>
      </c>
      <c r="Q600" s="42"/>
      <c r="R600" s="42"/>
      <c r="S600" s="42"/>
      <c r="T600" s="42"/>
      <c r="U600" s="19">
        <f t="shared" si="424"/>
        <v>0</v>
      </c>
      <c r="V600" s="42">
        <f t="shared" si="425"/>
        <v>0</v>
      </c>
      <c r="X600" s="1"/>
      <c r="Y600" s="1"/>
      <c r="Z600" s="1"/>
      <c r="AA600" s="1"/>
      <c r="AB600" s="1"/>
      <c r="AC600" s="1"/>
      <c r="AD600" s="1"/>
      <c r="AE600" s="1"/>
      <c r="AF600" s="1"/>
      <c r="AG600" s="1"/>
      <c r="AH600" s="1"/>
      <c r="AI600" s="1"/>
    </row>
    <row r="601" spans="1:35" s="3" customFormat="1">
      <c r="A601" s="48">
        <v>4890</v>
      </c>
      <c r="B601" s="53" t="s">
        <v>770</v>
      </c>
      <c r="C601" s="53" t="s">
        <v>1030</v>
      </c>
      <c r="D601" s="7"/>
      <c r="E601" s="9"/>
      <c r="F601" s="173">
        <v>1</v>
      </c>
      <c r="G601" s="9"/>
      <c r="H601" s="8">
        <f t="shared" si="420"/>
        <v>1</v>
      </c>
      <c r="I601" s="4">
        <v>1</v>
      </c>
      <c r="J601" s="9" t="s">
        <v>216</v>
      </c>
      <c r="K601" s="14"/>
      <c r="L601" s="19">
        <f t="shared" si="421"/>
        <v>0</v>
      </c>
      <c r="M601" s="32"/>
      <c r="N601" s="345"/>
      <c r="O601" s="359">
        <f t="shared" si="422"/>
        <v>0</v>
      </c>
      <c r="P601" s="19">
        <f t="shared" si="423"/>
        <v>0</v>
      </c>
      <c r="Q601" s="42"/>
      <c r="R601" s="42"/>
      <c r="S601" s="42"/>
      <c r="T601" s="42"/>
      <c r="U601" s="19">
        <f t="shared" si="424"/>
        <v>0</v>
      </c>
      <c r="V601" s="42">
        <f t="shared" si="425"/>
        <v>0</v>
      </c>
      <c r="X601" s="1"/>
      <c r="Y601" s="1"/>
      <c r="Z601" s="1"/>
      <c r="AA601" s="1"/>
      <c r="AB601" s="1"/>
      <c r="AC601" s="1"/>
      <c r="AD601" s="1"/>
      <c r="AE601" s="1"/>
      <c r="AF601" s="1"/>
      <c r="AG601" s="1"/>
      <c r="AH601" s="1"/>
      <c r="AI601" s="1"/>
    </row>
    <row r="602" spans="1:35" s="3" customFormat="1">
      <c r="A602" s="48"/>
      <c r="B602" s="55" t="s">
        <v>253</v>
      </c>
      <c r="C602" s="55"/>
      <c r="D602" s="7"/>
      <c r="E602" s="4"/>
      <c r="F602" s="173"/>
      <c r="G602" s="9"/>
      <c r="H602" s="8"/>
      <c r="I602" s="4"/>
      <c r="J602" s="9"/>
      <c r="K602" s="14"/>
      <c r="L602" s="21">
        <f t="shared" ref="L602:V602" si="426">SUM(L578:L601)</f>
        <v>0</v>
      </c>
      <c r="M602" s="28">
        <f t="shared" si="426"/>
        <v>0</v>
      </c>
      <c r="N602" s="346">
        <f t="shared" ref="N602" si="427">SUM(N578:N601)</f>
        <v>0</v>
      </c>
      <c r="O602" s="355">
        <f t="shared" ref="O602" si="428">SUM(O578:O601)</f>
        <v>0</v>
      </c>
      <c r="P602" s="21">
        <f t="shared" si="426"/>
        <v>0</v>
      </c>
      <c r="Q602" s="43">
        <f t="shared" si="426"/>
        <v>0</v>
      </c>
      <c r="R602" s="43">
        <f t="shared" si="426"/>
        <v>0</v>
      </c>
      <c r="S602" s="43">
        <f t="shared" si="426"/>
        <v>0</v>
      </c>
      <c r="T602" s="43">
        <f t="shared" si="426"/>
        <v>0</v>
      </c>
      <c r="U602" s="21">
        <f t="shared" si="426"/>
        <v>0</v>
      </c>
      <c r="V602" s="43">
        <f t="shared" si="426"/>
        <v>0</v>
      </c>
      <c r="X602" s="1"/>
      <c r="Y602" s="1"/>
      <c r="Z602" s="1"/>
      <c r="AA602" s="1"/>
      <c r="AB602" s="1"/>
      <c r="AC602" s="1"/>
      <c r="AD602" s="1"/>
      <c r="AE602" s="1"/>
      <c r="AF602" s="1"/>
      <c r="AG602" s="1"/>
      <c r="AH602" s="1"/>
      <c r="AI602" s="1"/>
    </row>
    <row r="603" spans="1:35" s="3" customFormat="1">
      <c r="A603" s="18"/>
      <c r="B603" s="53"/>
      <c r="C603" s="53"/>
      <c r="D603" s="7"/>
      <c r="E603" s="4"/>
      <c r="F603" s="173"/>
      <c r="G603" s="9"/>
      <c r="H603" s="8"/>
      <c r="I603" s="4"/>
      <c r="J603" s="4"/>
      <c r="K603" s="14"/>
      <c r="L603" s="19"/>
      <c r="M603" s="32"/>
      <c r="N603" s="345"/>
      <c r="O603" s="359"/>
      <c r="P603" s="19"/>
      <c r="Q603" s="42"/>
      <c r="R603" s="42"/>
      <c r="S603" s="42"/>
      <c r="T603" s="42"/>
      <c r="U603" s="19"/>
      <c r="V603" s="42"/>
      <c r="X603" s="1"/>
      <c r="Y603" s="1"/>
      <c r="Z603" s="1"/>
      <c r="AA603" s="1"/>
      <c r="AB603" s="1"/>
      <c r="AC603" s="1"/>
      <c r="AD603" s="1"/>
      <c r="AE603" s="1"/>
      <c r="AF603" s="1"/>
      <c r="AG603" s="1"/>
      <c r="AH603" s="1"/>
      <c r="AI603" s="1"/>
    </row>
    <row r="604" spans="1:35" s="3" customFormat="1">
      <c r="A604" s="50">
        <v>4900</v>
      </c>
      <c r="B604" s="38" t="s">
        <v>792</v>
      </c>
      <c r="C604" s="38"/>
      <c r="D604" s="7"/>
      <c r="E604" s="9"/>
      <c r="F604" s="173"/>
      <c r="G604" s="9"/>
      <c r="H604" s="8"/>
      <c r="I604" s="4"/>
      <c r="J604" s="9"/>
      <c r="K604" s="14"/>
      <c r="L604" s="19"/>
      <c r="M604" s="32"/>
      <c r="N604" s="345"/>
      <c r="O604" s="359"/>
      <c r="P604" s="19"/>
      <c r="Q604" s="42"/>
      <c r="R604" s="42"/>
      <c r="S604" s="42"/>
      <c r="T604" s="42"/>
      <c r="U604" s="19"/>
      <c r="V604" s="42"/>
      <c r="X604" s="1"/>
      <c r="Y604" s="1"/>
      <c r="Z604" s="1"/>
      <c r="AA604" s="1"/>
      <c r="AB604" s="1"/>
      <c r="AC604" s="1"/>
      <c r="AD604" s="1"/>
      <c r="AE604" s="1"/>
      <c r="AF604" s="1"/>
      <c r="AG604" s="1"/>
      <c r="AH604" s="1"/>
      <c r="AI604" s="1"/>
    </row>
    <row r="605" spans="1:35" s="3" customFormat="1">
      <c r="A605" s="48">
        <v>4901</v>
      </c>
      <c r="B605" s="53" t="s">
        <v>793</v>
      </c>
      <c r="C605" s="53" t="s">
        <v>1030</v>
      </c>
      <c r="D605" s="7"/>
      <c r="E605" s="9"/>
      <c r="F605" s="173">
        <v>1</v>
      </c>
      <c r="G605" s="9"/>
      <c r="H605" s="8">
        <f t="shared" ref="H605:H617" si="429">SUM(E605:G605)</f>
        <v>1</v>
      </c>
      <c r="I605" s="4">
        <v>1</v>
      </c>
      <c r="J605" s="9" t="s">
        <v>216</v>
      </c>
      <c r="K605" s="14"/>
      <c r="L605" s="19">
        <f t="shared" ref="L605:L617" si="430">H605*I605*K605</f>
        <v>0</v>
      </c>
      <c r="M605" s="32"/>
      <c r="N605" s="345"/>
      <c r="O605" s="359">
        <f t="shared" ref="O605:O617" si="431">L:L+N:N</f>
        <v>0</v>
      </c>
      <c r="P605" s="19">
        <f t="shared" ref="P605:P617" si="432">MAX(L605-SUM(Q605:T605),0)</f>
        <v>0</v>
      </c>
      <c r="Q605" s="42"/>
      <c r="R605" s="42"/>
      <c r="S605" s="42"/>
      <c r="T605" s="42"/>
      <c r="U605" s="19">
        <f t="shared" ref="U605:U617" si="433">L605-SUM(P605:T605)</f>
        <v>0</v>
      </c>
      <c r="V605" s="42">
        <f t="shared" ref="V605:V617" si="434">P605</f>
        <v>0</v>
      </c>
      <c r="X605" s="1"/>
      <c r="Y605" s="1"/>
      <c r="Z605" s="1"/>
      <c r="AA605" s="1"/>
      <c r="AB605" s="1"/>
      <c r="AC605" s="1"/>
      <c r="AD605" s="1"/>
      <c r="AE605" s="1"/>
      <c r="AF605" s="1"/>
      <c r="AG605" s="1"/>
      <c r="AH605" s="1"/>
      <c r="AI605" s="1"/>
    </row>
    <row r="606" spans="1:35" s="3" customFormat="1">
      <c r="A606" s="48">
        <v>4902</v>
      </c>
      <c r="B606" s="53" t="s">
        <v>762</v>
      </c>
      <c r="C606" s="53" t="s">
        <v>1030</v>
      </c>
      <c r="D606" s="7"/>
      <c r="E606" s="9"/>
      <c r="F606" s="173">
        <v>1</v>
      </c>
      <c r="G606" s="9"/>
      <c r="H606" s="8">
        <f t="shared" si="429"/>
        <v>1</v>
      </c>
      <c r="I606" s="4">
        <v>1</v>
      </c>
      <c r="J606" s="9" t="s">
        <v>216</v>
      </c>
      <c r="K606" s="14"/>
      <c r="L606" s="19">
        <f t="shared" si="430"/>
        <v>0</v>
      </c>
      <c r="M606" s="32"/>
      <c r="N606" s="345"/>
      <c r="O606" s="359">
        <f t="shared" si="431"/>
        <v>0</v>
      </c>
      <c r="P606" s="19">
        <f t="shared" si="432"/>
        <v>0</v>
      </c>
      <c r="Q606" s="42"/>
      <c r="R606" s="42"/>
      <c r="S606" s="42"/>
      <c r="T606" s="42"/>
      <c r="U606" s="19">
        <f t="shared" si="433"/>
        <v>0</v>
      </c>
      <c r="V606" s="42">
        <f t="shared" si="434"/>
        <v>0</v>
      </c>
      <c r="X606" s="1"/>
      <c r="Y606" s="1"/>
      <c r="Z606" s="1"/>
      <c r="AA606" s="1"/>
      <c r="AB606" s="1"/>
      <c r="AC606" s="1"/>
      <c r="AD606" s="1"/>
      <c r="AE606" s="1"/>
      <c r="AF606" s="1"/>
      <c r="AG606" s="1"/>
      <c r="AH606" s="1"/>
      <c r="AI606" s="1"/>
    </row>
    <row r="607" spans="1:35" s="3" customFormat="1">
      <c r="A607" s="48">
        <v>4903</v>
      </c>
      <c r="B607" s="53" t="s">
        <v>763</v>
      </c>
      <c r="C607" s="53" t="s">
        <v>1030</v>
      </c>
      <c r="D607" s="7"/>
      <c r="E607" s="9"/>
      <c r="F607" s="173">
        <v>1</v>
      </c>
      <c r="G607" s="9"/>
      <c r="H607" s="8">
        <f t="shared" si="429"/>
        <v>1</v>
      </c>
      <c r="I607" s="4">
        <v>1</v>
      </c>
      <c r="J607" s="9" t="s">
        <v>216</v>
      </c>
      <c r="K607" s="14"/>
      <c r="L607" s="19">
        <f t="shared" si="430"/>
        <v>0</v>
      </c>
      <c r="M607" s="32"/>
      <c r="N607" s="345"/>
      <c r="O607" s="359">
        <f t="shared" si="431"/>
        <v>0</v>
      </c>
      <c r="P607" s="19">
        <f t="shared" si="432"/>
        <v>0</v>
      </c>
      <c r="Q607" s="42"/>
      <c r="R607" s="42"/>
      <c r="S607" s="42"/>
      <c r="T607" s="42"/>
      <c r="U607" s="19">
        <f t="shared" si="433"/>
        <v>0</v>
      </c>
      <c r="V607" s="42">
        <f t="shared" si="434"/>
        <v>0</v>
      </c>
      <c r="X607" s="1"/>
      <c r="Y607" s="1"/>
      <c r="Z607" s="1"/>
      <c r="AA607" s="1"/>
      <c r="AB607" s="1"/>
      <c r="AC607" s="1"/>
      <c r="AD607" s="1"/>
      <c r="AE607" s="1"/>
      <c r="AF607" s="1"/>
      <c r="AG607" s="1"/>
      <c r="AH607" s="1"/>
      <c r="AI607" s="1"/>
    </row>
    <row r="608" spans="1:35" s="3" customFormat="1">
      <c r="A608" s="48">
        <v>4910</v>
      </c>
      <c r="B608" s="53" t="s">
        <v>794</v>
      </c>
      <c r="C608" s="53" t="s">
        <v>1030</v>
      </c>
      <c r="D608" s="7"/>
      <c r="E608" s="9"/>
      <c r="F608" s="173">
        <v>1</v>
      </c>
      <c r="G608" s="9"/>
      <c r="H608" s="8">
        <f t="shared" si="429"/>
        <v>1</v>
      </c>
      <c r="I608" s="4">
        <v>1</v>
      </c>
      <c r="J608" s="9" t="s">
        <v>216</v>
      </c>
      <c r="K608" s="14"/>
      <c r="L608" s="19">
        <f t="shared" si="430"/>
        <v>0</v>
      </c>
      <c r="M608" s="32"/>
      <c r="N608" s="345"/>
      <c r="O608" s="359">
        <f t="shared" si="431"/>
        <v>0</v>
      </c>
      <c r="P608" s="19">
        <f t="shared" si="432"/>
        <v>0</v>
      </c>
      <c r="Q608" s="42"/>
      <c r="R608" s="42"/>
      <c r="S608" s="42"/>
      <c r="T608" s="42"/>
      <c r="U608" s="19">
        <f t="shared" si="433"/>
        <v>0</v>
      </c>
      <c r="V608" s="42">
        <f t="shared" si="434"/>
        <v>0</v>
      </c>
      <c r="X608" s="1"/>
      <c r="Y608" s="1"/>
      <c r="Z608" s="1"/>
      <c r="AA608" s="1"/>
      <c r="AB608" s="1"/>
      <c r="AC608" s="1"/>
      <c r="AD608" s="1"/>
      <c r="AE608" s="1"/>
      <c r="AF608" s="1"/>
      <c r="AG608" s="1"/>
      <c r="AH608" s="1"/>
      <c r="AI608" s="1"/>
    </row>
    <row r="609" spans="1:35" s="3" customFormat="1">
      <c r="A609" s="48">
        <v>4911</v>
      </c>
      <c r="B609" s="53" t="s">
        <v>795</v>
      </c>
      <c r="C609" s="53"/>
      <c r="D609" s="7"/>
      <c r="E609" s="9"/>
      <c r="F609" s="173">
        <v>1</v>
      </c>
      <c r="G609" s="9"/>
      <c r="H609" s="8">
        <f t="shared" si="429"/>
        <v>1</v>
      </c>
      <c r="I609" s="4">
        <v>1</v>
      </c>
      <c r="J609" s="9" t="s">
        <v>216</v>
      </c>
      <c r="K609" s="14"/>
      <c r="L609" s="19">
        <f t="shared" si="430"/>
        <v>0</v>
      </c>
      <c r="M609" s="32"/>
      <c r="N609" s="345"/>
      <c r="O609" s="359">
        <f t="shared" si="431"/>
        <v>0</v>
      </c>
      <c r="P609" s="19">
        <f t="shared" si="432"/>
        <v>0</v>
      </c>
      <c r="Q609" s="42"/>
      <c r="R609" s="42"/>
      <c r="S609" s="42"/>
      <c r="T609" s="42"/>
      <c r="U609" s="19">
        <f t="shared" si="433"/>
        <v>0</v>
      </c>
      <c r="V609" s="42">
        <f t="shared" si="434"/>
        <v>0</v>
      </c>
      <c r="X609" s="1"/>
      <c r="Y609" s="1"/>
      <c r="Z609" s="1"/>
      <c r="AA609" s="1"/>
      <c r="AB609" s="1"/>
      <c r="AC609" s="1"/>
      <c r="AD609" s="1"/>
      <c r="AE609" s="1"/>
      <c r="AF609" s="1"/>
      <c r="AG609" s="1"/>
      <c r="AH609" s="1"/>
      <c r="AI609" s="1"/>
    </row>
    <row r="610" spans="1:35" s="3" customFormat="1">
      <c r="A610" s="48">
        <v>4912</v>
      </c>
      <c r="B610" s="53" t="s">
        <v>796</v>
      </c>
      <c r="C610" s="53" t="s">
        <v>1030</v>
      </c>
      <c r="D610" s="7"/>
      <c r="E610" s="9"/>
      <c r="F610" s="173">
        <v>1</v>
      </c>
      <c r="G610" s="9"/>
      <c r="H610" s="8">
        <f t="shared" si="429"/>
        <v>1</v>
      </c>
      <c r="I610" s="4">
        <v>1</v>
      </c>
      <c r="J610" s="9" t="s">
        <v>216</v>
      </c>
      <c r="K610" s="14"/>
      <c r="L610" s="19">
        <f t="shared" si="430"/>
        <v>0</v>
      </c>
      <c r="M610" s="32"/>
      <c r="N610" s="345"/>
      <c r="O610" s="359">
        <f t="shared" si="431"/>
        <v>0</v>
      </c>
      <c r="P610" s="19">
        <f t="shared" si="432"/>
        <v>0</v>
      </c>
      <c r="Q610" s="42"/>
      <c r="R610" s="42"/>
      <c r="S610" s="42"/>
      <c r="T610" s="42"/>
      <c r="U610" s="19">
        <f t="shared" si="433"/>
        <v>0</v>
      </c>
      <c r="V610" s="42">
        <f t="shared" si="434"/>
        <v>0</v>
      </c>
      <c r="X610" s="1"/>
      <c r="Y610" s="1"/>
      <c r="Z610" s="1"/>
      <c r="AA610" s="1"/>
      <c r="AB610" s="1"/>
      <c r="AC610" s="1"/>
      <c r="AD610" s="1"/>
      <c r="AE610" s="1"/>
      <c r="AF610" s="1"/>
      <c r="AG610" s="1"/>
      <c r="AH610" s="1"/>
      <c r="AI610" s="1"/>
    </row>
    <row r="611" spans="1:35" s="3" customFormat="1">
      <c r="A611" s="48">
        <v>4920</v>
      </c>
      <c r="B611" s="53" t="s">
        <v>797</v>
      </c>
      <c r="C611" s="53" t="s">
        <v>1030</v>
      </c>
      <c r="D611" s="7"/>
      <c r="E611" s="9"/>
      <c r="F611" s="173">
        <v>1</v>
      </c>
      <c r="G611" s="9"/>
      <c r="H611" s="8">
        <f t="shared" si="429"/>
        <v>1</v>
      </c>
      <c r="I611" s="4">
        <v>1</v>
      </c>
      <c r="J611" s="9" t="s">
        <v>216</v>
      </c>
      <c r="K611" s="14"/>
      <c r="L611" s="19">
        <f t="shared" si="430"/>
        <v>0</v>
      </c>
      <c r="M611" s="32"/>
      <c r="N611" s="345"/>
      <c r="O611" s="359">
        <f t="shared" si="431"/>
        <v>0</v>
      </c>
      <c r="P611" s="19">
        <f t="shared" si="432"/>
        <v>0</v>
      </c>
      <c r="Q611" s="42"/>
      <c r="R611" s="42"/>
      <c r="S611" s="42"/>
      <c r="T611" s="42"/>
      <c r="U611" s="19">
        <f t="shared" si="433"/>
        <v>0</v>
      </c>
      <c r="V611" s="42">
        <f t="shared" si="434"/>
        <v>0</v>
      </c>
      <c r="X611" s="1"/>
      <c r="Y611" s="1"/>
      <c r="Z611" s="1"/>
      <c r="AA611" s="1"/>
      <c r="AB611" s="1"/>
      <c r="AC611" s="1"/>
      <c r="AD611" s="1"/>
      <c r="AE611" s="1"/>
      <c r="AF611" s="1"/>
      <c r="AG611" s="1"/>
      <c r="AH611" s="1"/>
      <c r="AI611" s="1"/>
    </row>
    <row r="612" spans="1:35" s="3" customFormat="1">
      <c r="A612" s="48">
        <v>4930</v>
      </c>
      <c r="B612" s="53" t="s">
        <v>798</v>
      </c>
      <c r="C612" s="53" t="s">
        <v>1030</v>
      </c>
      <c r="D612" s="7"/>
      <c r="E612" s="9"/>
      <c r="F612" s="173">
        <v>1</v>
      </c>
      <c r="G612" s="9"/>
      <c r="H612" s="8">
        <f t="shared" si="429"/>
        <v>1</v>
      </c>
      <c r="I612" s="4">
        <v>1</v>
      </c>
      <c r="J612" s="9" t="s">
        <v>216</v>
      </c>
      <c r="K612" s="14"/>
      <c r="L612" s="19">
        <f t="shared" si="430"/>
        <v>0</v>
      </c>
      <c r="M612" s="32"/>
      <c r="N612" s="345"/>
      <c r="O612" s="359">
        <f t="shared" si="431"/>
        <v>0</v>
      </c>
      <c r="P612" s="19">
        <f t="shared" si="432"/>
        <v>0</v>
      </c>
      <c r="Q612" s="42"/>
      <c r="R612" s="42"/>
      <c r="S612" s="42"/>
      <c r="T612" s="42"/>
      <c r="U612" s="19">
        <f t="shared" si="433"/>
        <v>0</v>
      </c>
      <c r="V612" s="42">
        <f t="shared" si="434"/>
        <v>0</v>
      </c>
      <c r="X612" s="1"/>
      <c r="Y612" s="1"/>
      <c r="Z612" s="1"/>
      <c r="AA612" s="1"/>
      <c r="AB612" s="1"/>
      <c r="AC612" s="1"/>
      <c r="AD612" s="1"/>
      <c r="AE612" s="1"/>
      <c r="AF612" s="1"/>
      <c r="AG612" s="1"/>
      <c r="AH612" s="1"/>
      <c r="AI612" s="1"/>
    </row>
    <row r="613" spans="1:35" s="3" customFormat="1">
      <c r="A613" s="48">
        <v>4940</v>
      </c>
      <c r="B613" s="53" t="s">
        <v>799</v>
      </c>
      <c r="C613" s="53" t="s">
        <v>1030</v>
      </c>
      <c r="D613" s="7"/>
      <c r="E613" s="9"/>
      <c r="F613" s="173">
        <v>1</v>
      </c>
      <c r="G613" s="9"/>
      <c r="H613" s="8">
        <f t="shared" si="429"/>
        <v>1</v>
      </c>
      <c r="I613" s="4">
        <v>1</v>
      </c>
      <c r="J613" s="9" t="s">
        <v>216</v>
      </c>
      <c r="K613" s="14"/>
      <c r="L613" s="19">
        <f t="shared" si="430"/>
        <v>0</v>
      </c>
      <c r="M613" s="32"/>
      <c r="N613" s="345"/>
      <c r="O613" s="359">
        <f t="shared" si="431"/>
        <v>0</v>
      </c>
      <c r="P613" s="19">
        <f t="shared" si="432"/>
        <v>0</v>
      </c>
      <c r="Q613" s="42"/>
      <c r="R613" s="42"/>
      <c r="S613" s="42"/>
      <c r="T613" s="42"/>
      <c r="U613" s="19">
        <f t="shared" si="433"/>
        <v>0</v>
      </c>
      <c r="V613" s="42">
        <f t="shared" si="434"/>
        <v>0</v>
      </c>
      <c r="X613" s="1"/>
      <c r="Y613" s="1"/>
      <c r="Z613" s="1"/>
      <c r="AA613" s="1"/>
      <c r="AB613" s="1"/>
      <c r="AC613" s="1"/>
      <c r="AD613" s="1"/>
      <c r="AE613" s="1"/>
      <c r="AF613" s="1"/>
      <c r="AG613" s="1"/>
      <c r="AH613" s="1"/>
      <c r="AI613" s="1"/>
    </row>
    <row r="614" spans="1:35" s="3" customFormat="1">
      <c r="A614" s="48">
        <v>4952</v>
      </c>
      <c r="B614" s="53" t="s">
        <v>790</v>
      </c>
      <c r="C614" s="53" t="s">
        <v>1030</v>
      </c>
      <c r="D614" s="7"/>
      <c r="E614" s="9"/>
      <c r="F614" s="173">
        <v>1</v>
      </c>
      <c r="G614" s="9"/>
      <c r="H614" s="8">
        <f t="shared" si="429"/>
        <v>1</v>
      </c>
      <c r="I614" s="4">
        <v>1</v>
      </c>
      <c r="J614" s="9" t="s">
        <v>216</v>
      </c>
      <c r="K614" s="14"/>
      <c r="L614" s="19">
        <f t="shared" si="430"/>
        <v>0</v>
      </c>
      <c r="M614" s="32"/>
      <c r="N614" s="345"/>
      <c r="O614" s="359">
        <f t="shared" si="431"/>
        <v>0</v>
      </c>
      <c r="P614" s="19">
        <f t="shared" si="432"/>
        <v>0</v>
      </c>
      <c r="Q614" s="42"/>
      <c r="R614" s="42"/>
      <c r="S614" s="42"/>
      <c r="T614" s="42"/>
      <c r="U614" s="19">
        <f t="shared" si="433"/>
        <v>0</v>
      </c>
      <c r="V614" s="42">
        <f t="shared" si="434"/>
        <v>0</v>
      </c>
      <c r="X614" s="1"/>
      <c r="Y614" s="1"/>
      <c r="Z614" s="1"/>
      <c r="AA614" s="1"/>
      <c r="AB614" s="1"/>
      <c r="AC614" s="1"/>
      <c r="AD614" s="1"/>
      <c r="AE614" s="1"/>
      <c r="AF614" s="1"/>
      <c r="AG614" s="1"/>
      <c r="AH614" s="1"/>
      <c r="AI614" s="1"/>
    </row>
    <row r="615" spans="1:35" s="3" customFormat="1">
      <c r="A615" s="48">
        <v>4960</v>
      </c>
      <c r="B615" s="53" t="s">
        <v>800</v>
      </c>
      <c r="C615" s="53" t="s">
        <v>1030</v>
      </c>
      <c r="D615" s="7"/>
      <c r="E615" s="9"/>
      <c r="F615" s="173">
        <v>1</v>
      </c>
      <c r="G615" s="9"/>
      <c r="H615" s="8">
        <f t="shared" si="429"/>
        <v>1</v>
      </c>
      <c r="I615" s="4">
        <v>1</v>
      </c>
      <c r="J615" s="9" t="s">
        <v>216</v>
      </c>
      <c r="K615" s="14"/>
      <c r="L615" s="19">
        <f t="shared" si="430"/>
        <v>0</v>
      </c>
      <c r="M615" s="32"/>
      <c r="N615" s="345"/>
      <c r="O615" s="359">
        <f t="shared" si="431"/>
        <v>0</v>
      </c>
      <c r="P615" s="19">
        <f t="shared" si="432"/>
        <v>0</v>
      </c>
      <c r="Q615" s="42"/>
      <c r="R615" s="42"/>
      <c r="S615" s="42"/>
      <c r="T615" s="42"/>
      <c r="U615" s="19">
        <f t="shared" si="433"/>
        <v>0</v>
      </c>
      <c r="V615" s="42">
        <f t="shared" si="434"/>
        <v>0</v>
      </c>
      <c r="X615" s="1"/>
      <c r="Y615" s="1"/>
      <c r="Z615" s="1"/>
      <c r="AA615" s="1"/>
      <c r="AB615" s="1"/>
      <c r="AC615" s="1"/>
      <c r="AD615" s="1"/>
      <c r="AE615" s="1"/>
      <c r="AF615" s="1"/>
      <c r="AG615" s="1"/>
      <c r="AH615" s="1"/>
      <c r="AI615" s="1"/>
    </row>
    <row r="616" spans="1:35" s="3" customFormat="1">
      <c r="A616" s="48">
        <v>4981</v>
      </c>
      <c r="B616" s="53" t="s">
        <v>769</v>
      </c>
      <c r="C616" s="53" t="s">
        <v>1030</v>
      </c>
      <c r="D616" s="7"/>
      <c r="E616" s="9"/>
      <c r="F616" s="173">
        <v>1</v>
      </c>
      <c r="G616" s="9"/>
      <c r="H616" s="8">
        <f t="shared" si="429"/>
        <v>1</v>
      </c>
      <c r="I616" s="4">
        <v>1</v>
      </c>
      <c r="J616" s="9" t="s">
        <v>216</v>
      </c>
      <c r="K616" s="14"/>
      <c r="L616" s="19">
        <f t="shared" si="430"/>
        <v>0</v>
      </c>
      <c r="M616" s="32"/>
      <c r="N616" s="345"/>
      <c r="O616" s="359">
        <f t="shared" si="431"/>
        <v>0</v>
      </c>
      <c r="P616" s="19">
        <f t="shared" si="432"/>
        <v>0</v>
      </c>
      <c r="Q616" s="42"/>
      <c r="R616" s="42"/>
      <c r="S616" s="42"/>
      <c r="T616" s="42"/>
      <c r="U616" s="19">
        <f t="shared" si="433"/>
        <v>0</v>
      </c>
      <c r="V616" s="42">
        <f t="shared" si="434"/>
        <v>0</v>
      </c>
      <c r="X616" s="1"/>
      <c r="Y616" s="1"/>
      <c r="Z616" s="1"/>
      <c r="AA616" s="1"/>
      <c r="AB616" s="1"/>
      <c r="AC616" s="1"/>
      <c r="AD616" s="1"/>
      <c r="AE616" s="1"/>
      <c r="AF616" s="1"/>
      <c r="AG616" s="1"/>
      <c r="AH616" s="1"/>
      <c r="AI616" s="1"/>
    </row>
    <row r="617" spans="1:35" s="3" customFormat="1">
      <c r="A617" s="48">
        <v>4990</v>
      </c>
      <c r="B617" s="53" t="s">
        <v>770</v>
      </c>
      <c r="C617" s="53" t="s">
        <v>1030</v>
      </c>
      <c r="D617" s="7"/>
      <c r="E617" s="9"/>
      <c r="F617" s="173">
        <v>1</v>
      </c>
      <c r="G617" s="9"/>
      <c r="H617" s="8">
        <f t="shared" si="429"/>
        <v>1</v>
      </c>
      <c r="I617" s="4">
        <v>1</v>
      </c>
      <c r="J617" s="9" t="s">
        <v>216</v>
      </c>
      <c r="K617" s="14"/>
      <c r="L617" s="19">
        <f t="shared" si="430"/>
        <v>0</v>
      </c>
      <c r="M617" s="32"/>
      <c r="N617" s="345"/>
      <c r="O617" s="359">
        <f t="shared" si="431"/>
        <v>0</v>
      </c>
      <c r="P617" s="19">
        <f t="shared" si="432"/>
        <v>0</v>
      </c>
      <c r="Q617" s="42"/>
      <c r="R617" s="42"/>
      <c r="S617" s="42"/>
      <c r="T617" s="42"/>
      <c r="U617" s="19">
        <f t="shared" si="433"/>
        <v>0</v>
      </c>
      <c r="V617" s="42">
        <f t="shared" si="434"/>
        <v>0</v>
      </c>
      <c r="X617" s="1"/>
      <c r="Y617" s="1"/>
      <c r="Z617" s="1"/>
      <c r="AA617" s="1"/>
      <c r="AB617" s="1"/>
      <c r="AC617" s="1"/>
      <c r="AD617" s="1"/>
      <c r="AE617" s="1"/>
      <c r="AF617" s="1"/>
      <c r="AG617" s="1"/>
      <c r="AH617" s="1"/>
      <c r="AI617" s="1"/>
    </row>
    <row r="618" spans="1:35" s="3" customFormat="1">
      <c r="A618" s="48"/>
      <c r="B618" s="55" t="s">
        <v>253</v>
      </c>
      <c r="C618" s="55"/>
      <c r="D618" s="7"/>
      <c r="E618" s="4"/>
      <c r="F618" s="173"/>
      <c r="G618" s="9"/>
      <c r="H618" s="8"/>
      <c r="I618" s="4"/>
      <c r="J618" s="9"/>
      <c r="K618" s="14"/>
      <c r="L618" s="21">
        <f t="shared" ref="L618:V618" si="435">SUM(L605:L617)</f>
        <v>0</v>
      </c>
      <c r="M618" s="28">
        <f t="shared" si="435"/>
        <v>0</v>
      </c>
      <c r="N618" s="346">
        <f t="shared" ref="N618" si="436">SUM(N605:N617)</f>
        <v>0</v>
      </c>
      <c r="O618" s="355">
        <f t="shared" ref="O618" si="437">SUM(O605:O617)</f>
        <v>0</v>
      </c>
      <c r="P618" s="21">
        <f t="shared" si="435"/>
        <v>0</v>
      </c>
      <c r="Q618" s="43">
        <f t="shared" si="435"/>
        <v>0</v>
      </c>
      <c r="R618" s="43">
        <f t="shared" si="435"/>
        <v>0</v>
      </c>
      <c r="S618" s="43">
        <f t="shared" si="435"/>
        <v>0</v>
      </c>
      <c r="T618" s="43">
        <f t="shared" si="435"/>
        <v>0</v>
      </c>
      <c r="U618" s="19">
        <f t="shared" si="435"/>
        <v>0</v>
      </c>
      <c r="V618" s="43">
        <f t="shared" si="435"/>
        <v>0</v>
      </c>
      <c r="X618" s="1"/>
      <c r="Y618" s="1"/>
      <c r="Z618" s="1"/>
      <c r="AA618" s="1"/>
      <c r="AB618" s="1"/>
      <c r="AC618" s="1"/>
      <c r="AD618" s="1"/>
      <c r="AE618" s="1"/>
      <c r="AF618" s="1"/>
      <c r="AG618" s="1"/>
      <c r="AH618" s="1"/>
      <c r="AI618" s="1"/>
    </row>
    <row r="619" spans="1:35" s="3" customFormat="1">
      <c r="A619" s="18"/>
      <c r="B619" s="53"/>
      <c r="C619" s="53"/>
      <c r="D619" s="7"/>
      <c r="E619" s="4"/>
      <c r="F619" s="173"/>
      <c r="G619" s="9"/>
      <c r="H619" s="8"/>
      <c r="I619" s="4"/>
      <c r="J619" s="4"/>
      <c r="K619" s="14"/>
      <c r="L619" s="19"/>
      <c r="M619" s="32"/>
      <c r="N619" s="345"/>
      <c r="O619" s="359"/>
      <c r="P619" s="19"/>
      <c r="Q619" s="42"/>
      <c r="R619" s="42"/>
      <c r="S619" s="42"/>
      <c r="T619" s="42"/>
      <c r="U619" s="19"/>
      <c r="V619" s="42"/>
      <c r="X619" s="1"/>
      <c r="Y619" s="1"/>
      <c r="Z619" s="1"/>
      <c r="AA619" s="1"/>
      <c r="AB619" s="1"/>
      <c r="AC619" s="1"/>
      <c r="AD619" s="1"/>
      <c r="AE619" s="1"/>
      <c r="AF619" s="1"/>
      <c r="AG619" s="1"/>
      <c r="AH619" s="1"/>
      <c r="AI619" s="1"/>
    </row>
    <row r="620" spans="1:35" s="3" customFormat="1">
      <c r="A620" s="50">
        <v>5000</v>
      </c>
      <c r="B620" s="38" t="s">
        <v>482</v>
      </c>
      <c r="C620" s="38"/>
      <c r="D620" s="7"/>
      <c r="E620" s="9"/>
      <c r="F620" s="173"/>
      <c r="G620" s="9"/>
      <c r="H620" s="8"/>
      <c r="I620" s="4"/>
      <c r="J620" s="9"/>
      <c r="K620" s="14"/>
      <c r="L620" s="19"/>
      <c r="M620" s="32"/>
      <c r="N620" s="345"/>
      <c r="O620" s="359"/>
      <c r="P620" s="19"/>
      <c r="Q620" s="42"/>
      <c r="R620" s="42"/>
      <c r="S620" s="42"/>
      <c r="T620" s="42"/>
      <c r="U620" s="19"/>
      <c r="V620" s="42"/>
      <c r="X620" s="1"/>
      <c r="Y620" s="1"/>
      <c r="Z620" s="1"/>
      <c r="AA620" s="1"/>
      <c r="AB620" s="1"/>
      <c r="AC620" s="1"/>
      <c r="AD620" s="1"/>
      <c r="AE620" s="1"/>
      <c r="AF620" s="1"/>
      <c r="AG620" s="1"/>
      <c r="AH620" s="1"/>
      <c r="AI620" s="1"/>
    </row>
    <row r="621" spans="1:35" s="3" customFormat="1">
      <c r="A621" s="48">
        <v>5001</v>
      </c>
      <c r="B621" s="53" t="s">
        <v>968</v>
      </c>
      <c r="C621" s="53" t="s">
        <v>1030</v>
      </c>
      <c r="D621" s="7"/>
      <c r="E621" s="9"/>
      <c r="F621" s="173">
        <v>1</v>
      </c>
      <c r="G621" s="9"/>
      <c r="H621" s="8">
        <f t="shared" ref="H621:H641" si="438">SUM(E621:G621)</f>
        <v>1</v>
      </c>
      <c r="I621" s="4">
        <v>1</v>
      </c>
      <c r="J621" s="9" t="s">
        <v>260</v>
      </c>
      <c r="K621" s="14"/>
      <c r="L621" s="19">
        <f t="shared" ref="L621:L641" si="439">H621*I621*K621</f>
        <v>0</v>
      </c>
      <c r="M621" s="32"/>
      <c r="N621" s="345"/>
      <c r="O621" s="359">
        <f t="shared" ref="O621:O641" si="440">L:L+N:N</f>
        <v>0</v>
      </c>
      <c r="P621" s="19">
        <f t="shared" ref="P621:P641" si="441">MAX(L621-SUM(Q621:T621),0)</f>
        <v>0</v>
      </c>
      <c r="Q621" s="42"/>
      <c r="R621" s="42"/>
      <c r="S621" s="42"/>
      <c r="T621" s="42"/>
      <c r="U621" s="19">
        <f t="shared" ref="U621:U641" si="442">L621-SUM(P621:T621)</f>
        <v>0</v>
      </c>
      <c r="V621" s="42">
        <f t="shared" ref="V621:V631" si="443">P621</f>
        <v>0</v>
      </c>
      <c r="X621" s="1"/>
      <c r="Y621" s="1"/>
      <c r="Z621" s="1"/>
      <c r="AA621" s="1"/>
      <c r="AB621" s="1"/>
      <c r="AC621" s="1"/>
      <c r="AD621" s="1"/>
      <c r="AE621" s="1"/>
      <c r="AF621" s="1"/>
      <c r="AG621" s="1"/>
      <c r="AH621" s="1"/>
      <c r="AI621" s="1"/>
    </row>
    <row r="622" spans="1:35" s="3" customFormat="1">
      <c r="A622" s="48">
        <v>5002</v>
      </c>
      <c r="B622" s="53" t="s">
        <v>486</v>
      </c>
      <c r="C622" s="53" t="s">
        <v>1030</v>
      </c>
      <c r="D622" s="7"/>
      <c r="E622" s="9"/>
      <c r="F622" s="173">
        <v>1</v>
      </c>
      <c r="G622" s="9"/>
      <c r="H622" s="8">
        <f t="shared" si="438"/>
        <v>1</v>
      </c>
      <c r="I622" s="4">
        <v>1</v>
      </c>
      <c r="J622" s="9" t="s">
        <v>260</v>
      </c>
      <c r="K622" s="14"/>
      <c r="L622" s="19">
        <f t="shared" si="439"/>
        <v>0</v>
      </c>
      <c r="M622" s="32"/>
      <c r="N622" s="345"/>
      <c r="O622" s="359">
        <f t="shared" si="440"/>
        <v>0</v>
      </c>
      <c r="P622" s="19">
        <f t="shared" si="441"/>
        <v>0</v>
      </c>
      <c r="Q622" s="42"/>
      <c r="R622" s="42"/>
      <c r="S622" s="42"/>
      <c r="T622" s="42"/>
      <c r="U622" s="19">
        <f t="shared" si="442"/>
        <v>0</v>
      </c>
      <c r="V622" s="42">
        <f t="shared" si="443"/>
        <v>0</v>
      </c>
      <c r="X622" s="1"/>
      <c r="Y622" s="1"/>
      <c r="Z622" s="1"/>
      <c r="AA622" s="1"/>
      <c r="AB622" s="1"/>
      <c r="AC622" s="1"/>
      <c r="AD622" s="1"/>
      <c r="AE622" s="1"/>
      <c r="AF622" s="1"/>
      <c r="AG622" s="1"/>
      <c r="AH622" s="1"/>
      <c r="AI622" s="1"/>
    </row>
    <row r="623" spans="1:35" s="3" customFormat="1">
      <c r="A623" s="48">
        <v>5003</v>
      </c>
      <c r="B623" s="53" t="s">
        <v>487</v>
      </c>
      <c r="C623" s="53" t="s">
        <v>1030</v>
      </c>
      <c r="D623" s="7"/>
      <c r="E623" s="9"/>
      <c r="F623" s="173">
        <v>1</v>
      </c>
      <c r="G623" s="9"/>
      <c r="H623" s="8">
        <f t="shared" si="438"/>
        <v>1</v>
      </c>
      <c r="I623" s="4">
        <v>1</v>
      </c>
      <c r="J623" s="9" t="s">
        <v>260</v>
      </c>
      <c r="K623" s="14"/>
      <c r="L623" s="19">
        <f t="shared" si="439"/>
        <v>0</v>
      </c>
      <c r="M623" s="32"/>
      <c r="N623" s="345"/>
      <c r="O623" s="359">
        <f t="shared" si="440"/>
        <v>0</v>
      </c>
      <c r="P623" s="19">
        <f t="shared" si="441"/>
        <v>0</v>
      </c>
      <c r="Q623" s="42"/>
      <c r="R623" s="42"/>
      <c r="S623" s="42"/>
      <c r="T623" s="42"/>
      <c r="U623" s="19">
        <f t="shared" si="442"/>
        <v>0</v>
      </c>
      <c r="V623" s="42">
        <f t="shared" si="443"/>
        <v>0</v>
      </c>
      <c r="X623" s="1"/>
      <c r="Y623" s="1"/>
      <c r="Z623" s="1"/>
      <c r="AA623" s="1"/>
      <c r="AB623" s="1"/>
      <c r="AC623" s="1"/>
      <c r="AD623" s="1"/>
      <c r="AE623" s="1"/>
      <c r="AF623" s="1"/>
      <c r="AG623" s="1"/>
      <c r="AH623" s="1"/>
      <c r="AI623" s="1"/>
    </row>
    <row r="624" spans="1:35" s="3" customFormat="1">
      <c r="A624" s="48">
        <v>5005</v>
      </c>
      <c r="B624" s="53" t="s">
        <v>969</v>
      </c>
      <c r="C624" s="53" t="s">
        <v>1030</v>
      </c>
      <c r="D624" s="7"/>
      <c r="E624" s="9"/>
      <c r="F624" s="173">
        <v>1</v>
      </c>
      <c r="G624" s="9"/>
      <c r="H624" s="8">
        <f t="shared" si="438"/>
        <v>1</v>
      </c>
      <c r="I624" s="4">
        <v>1</v>
      </c>
      <c r="J624" s="9" t="s">
        <v>260</v>
      </c>
      <c r="K624" s="14"/>
      <c r="L624" s="19">
        <f t="shared" si="439"/>
        <v>0</v>
      </c>
      <c r="M624" s="32"/>
      <c r="N624" s="345"/>
      <c r="O624" s="359">
        <f t="shared" si="440"/>
        <v>0</v>
      </c>
      <c r="P624" s="19">
        <f t="shared" si="441"/>
        <v>0</v>
      </c>
      <c r="Q624" s="42"/>
      <c r="R624" s="42"/>
      <c r="S624" s="42"/>
      <c r="T624" s="42"/>
      <c r="U624" s="19">
        <f t="shared" si="442"/>
        <v>0</v>
      </c>
      <c r="V624" s="42">
        <f t="shared" si="443"/>
        <v>0</v>
      </c>
      <c r="X624" s="1"/>
      <c r="Y624" s="1"/>
      <c r="Z624" s="1"/>
      <c r="AA624" s="1"/>
      <c r="AB624" s="1"/>
      <c r="AC624" s="1"/>
      <c r="AD624" s="1"/>
      <c r="AE624" s="1"/>
      <c r="AF624" s="1"/>
      <c r="AG624" s="1"/>
      <c r="AH624" s="1"/>
      <c r="AI624" s="1"/>
    </row>
    <row r="625" spans="1:35" s="3" customFormat="1">
      <c r="A625" s="48">
        <v>5006</v>
      </c>
      <c r="B625" s="53" t="s">
        <v>970</v>
      </c>
      <c r="C625" s="53" t="s">
        <v>1030</v>
      </c>
      <c r="D625" s="7"/>
      <c r="E625" s="9"/>
      <c r="F625" s="173">
        <v>1</v>
      </c>
      <c r="G625" s="9"/>
      <c r="H625" s="8">
        <f t="shared" si="438"/>
        <v>1</v>
      </c>
      <c r="I625" s="4">
        <v>1</v>
      </c>
      <c r="J625" s="9" t="s">
        <v>260</v>
      </c>
      <c r="K625" s="14"/>
      <c r="L625" s="19">
        <f t="shared" si="439"/>
        <v>0</v>
      </c>
      <c r="M625" s="32"/>
      <c r="N625" s="345"/>
      <c r="O625" s="359">
        <f t="shared" si="440"/>
        <v>0</v>
      </c>
      <c r="P625" s="19">
        <f t="shared" si="441"/>
        <v>0</v>
      </c>
      <c r="Q625" s="42"/>
      <c r="R625" s="42"/>
      <c r="S625" s="42"/>
      <c r="T625" s="42"/>
      <c r="U625" s="19">
        <f t="shared" si="442"/>
        <v>0</v>
      </c>
      <c r="V625" s="42">
        <f t="shared" si="443"/>
        <v>0</v>
      </c>
      <c r="X625" s="1"/>
      <c r="Y625" s="1"/>
      <c r="Z625" s="1"/>
      <c r="AA625" s="1"/>
      <c r="AB625" s="1"/>
      <c r="AC625" s="1"/>
      <c r="AD625" s="1"/>
      <c r="AE625" s="1"/>
      <c r="AF625" s="1"/>
      <c r="AG625" s="1"/>
      <c r="AH625" s="1"/>
      <c r="AI625" s="1"/>
    </row>
    <row r="626" spans="1:35" s="3" customFormat="1">
      <c r="A626" s="48">
        <v>5007</v>
      </c>
      <c r="B626" s="53" t="s">
        <v>490</v>
      </c>
      <c r="C626" s="53" t="s">
        <v>1030</v>
      </c>
      <c r="D626" s="7"/>
      <c r="E626" s="9"/>
      <c r="F626" s="173">
        <v>1</v>
      </c>
      <c r="G626" s="9"/>
      <c r="H626" s="8">
        <f t="shared" si="438"/>
        <v>1</v>
      </c>
      <c r="I626" s="4">
        <v>1</v>
      </c>
      <c r="J626" s="9" t="s">
        <v>260</v>
      </c>
      <c r="K626" s="14"/>
      <c r="L626" s="19">
        <f t="shared" si="439"/>
        <v>0</v>
      </c>
      <c r="M626" s="32"/>
      <c r="N626" s="345"/>
      <c r="O626" s="359">
        <f t="shared" si="440"/>
        <v>0</v>
      </c>
      <c r="P626" s="19">
        <f t="shared" si="441"/>
        <v>0</v>
      </c>
      <c r="Q626" s="42"/>
      <c r="R626" s="42"/>
      <c r="S626" s="42"/>
      <c r="T626" s="42"/>
      <c r="U626" s="19">
        <f t="shared" si="442"/>
        <v>0</v>
      </c>
      <c r="V626" s="42">
        <f t="shared" si="443"/>
        <v>0</v>
      </c>
      <c r="X626" s="1"/>
      <c r="Y626" s="1"/>
      <c r="Z626" s="1"/>
      <c r="AA626" s="1"/>
      <c r="AB626" s="1"/>
      <c r="AC626" s="1"/>
      <c r="AD626" s="1"/>
      <c r="AE626" s="1"/>
      <c r="AF626" s="1"/>
      <c r="AG626" s="1"/>
      <c r="AH626" s="1"/>
      <c r="AI626" s="1"/>
    </row>
    <row r="627" spans="1:35" s="3" customFormat="1">
      <c r="A627" s="48">
        <v>5008</v>
      </c>
      <c r="B627" s="53" t="s">
        <v>771</v>
      </c>
      <c r="C627" s="53" t="s">
        <v>1030</v>
      </c>
      <c r="D627" s="7"/>
      <c r="E627" s="9"/>
      <c r="F627" s="173">
        <v>1</v>
      </c>
      <c r="G627" s="9"/>
      <c r="H627" s="8">
        <f t="shared" si="438"/>
        <v>1</v>
      </c>
      <c r="I627" s="4">
        <v>1</v>
      </c>
      <c r="J627" s="9" t="s">
        <v>216</v>
      </c>
      <c r="K627" s="14"/>
      <c r="L627" s="19">
        <f t="shared" si="439"/>
        <v>0</v>
      </c>
      <c r="M627" s="32"/>
      <c r="N627" s="345"/>
      <c r="O627" s="359">
        <f t="shared" si="440"/>
        <v>0</v>
      </c>
      <c r="P627" s="19">
        <f t="shared" si="441"/>
        <v>0</v>
      </c>
      <c r="Q627" s="42"/>
      <c r="R627" s="42"/>
      <c r="S627" s="42"/>
      <c r="T627" s="42"/>
      <c r="U627" s="19">
        <f t="shared" si="442"/>
        <v>0</v>
      </c>
      <c r="V627" s="42">
        <f t="shared" si="443"/>
        <v>0</v>
      </c>
      <c r="X627" s="1"/>
      <c r="Y627" s="1"/>
      <c r="Z627" s="1"/>
      <c r="AA627" s="1"/>
      <c r="AB627" s="1"/>
      <c r="AC627" s="1"/>
      <c r="AD627" s="1"/>
      <c r="AE627" s="1"/>
      <c r="AF627" s="1"/>
      <c r="AG627" s="1"/>
      <c r="AH627" s="1"/>
      <c r="AI627" s="1"/>
    </row>
    <row r="628" spans="1:35" s="3" customFormat="1">
      <c r="A628" s="48">
        <v>5010</v>
      </c>
      <c r="B628" s="53" t="s">
        <v>494</v>
      </c>
      <c r="C628" s="53" t="s">
        <v>1030</v>
      </c>
      <c r="D628" s="7"/>
      <c r="E628" s="9"/>
      <c r="F628" s="173">
        <v>1</v>
      </c>
      <c r="G628" s="9"/>
      <c r="H628" s="8">
        <f t="shared" si="438"/>
        <v>1</v>
      </c>
      <c r="I628" s="4">
        <v>1</v>
      </c>
      <c r="J628" s="9" t="s">
        <v>260</v>
      </c>
      <c r="K628" s="14"/>
      <c r="L628" s="19">
        <f t="shared" si="439"/>
        <v>0</v>
      </c>
      <c r="M628" s="32"/>
      <c r="N628" s="345"/>
      <c r="O628" s="359">
        <f t="shared" si="440"/>
        <v>0</v>
      </c>
      <c r="P628" s="19">
        <f t="shared" si="441"/>
        <v>0</v>
      </c>
      <c r="Q628" s="42"/>
      <c r="R628" s="42"/>
      <c r="S628" s="42"/>
      <c r="T628" s="42"/>
      <c r="U628" s="19">
        <f t="shared" si="442"/>
        <v>0</v>
      </c>
      <c r="V628" s="42">
        <f t="shared" si="443"/>
        <v>0</v>
      </c>
      <c r="X628" s="1"/>
      <c r="Y628" s="1"/>
      <c r="Z628" s="1"/>
      <c r="AA628" s="1"/>
      <c r="AB628" s="1"/>
      <c r="AC628" s="1"/>
      <c r="AD628" s="1"/>
      <c r="AE628" s="1"/>
      <c r="AF628" s="1"/>
      <c r="AG628" s="1"/>
      <c r="AH628" s="1"/>
      <c r="AI628" s="1"/>
    </row>
    <row r="629" spans="1:35" s="3" customFormat="1">
      <c r="A629" s="48">
        <v>5011</v>
      </c>
      <c r="B629" s="53" t="s">
        <v>971</v>
      </c>
      <c r="C629" s="53" t="s">
        <v>1030</v>
      </c>
      <c r="D629" s="7"/>
      <c r="E629" s="9"/>
      <c r="F629" s="173">
        <v>1</v>
      </c>
      <c r="G629" s="9"/>
      <c r="H629" s="8">
        <f t="shared" si="438"/>
        <v>1</v>
      </c>
      <c r="I629" s="4">
        <v>1</v>
      </c>
      <c r="J629" s="9" t="s">
        <v>216</v>
      </c>
      <c r="K629" s="14"/>
      <c r="L629" s="19">
        <f t="shared" si="439"/>
        <v>0</v>
      </c>
      <c r="M629" s="32"/>
      <c r="N629" s="345"/>
      <c r="O629" s="359">
        <f t="shared" si="440"/>
        <v>0</v>
      </c>
      <c r="P629" s="19">
        <f t="shared" si="441"/>
        <v>0</v>
      </c>
      <c r="Q629" s="42"/>
      <c r="R629" s="42"/>
      <c r="S629" s="42"/>
      <c r="T629" s="42"/>
      <c r="U629" s="19">
        <f t="shared" si="442"/>
        <v>0</v>
      </c>
      <c r="V629" s="42">
        <f t="shared" si="443"/>
        <v>0</v>
      </c>
      <c r="X629" s="1"/>
      <c r="Y629" s="1"/>
      <c r="Z629" s="1"/>
      <c r="AA629" s="1"/>
      <c r="AB629" s="1"/>
      <c r="AC629" s="1"/>
      <c r="AD629" s="1"/>
      <c r="AE629" s="1"/>
      <c r="AF629" s="1"/>
      <c r="AG629" s="1"/>
      <c r="AH629" s="1"/>
      <c r="AI629" s="1"/>
    </row>
    <row r="630" spans="1:35" s="3" customFormat="1">
      <c r="A630" s="48">
        <v>5039</v>
      </c>
      <c r="B630" s="53" t="s">
        <v>972</v>
      </c>
      <c r="C630" s="53" t="s">
        <v>1030</v>
      </c>
      <c r="D630" s="7"/>
      <c r="E630" s="9"/>
      <c r="F630" s="173">
        <v>1</v>
      </c>
      <c r="G630" s="9"/>
      <c r="H630" s="8">
        <f t="shared" si="438"/>
        <v>1</v>
      </c>
      <c r="I630" s="4">
        <v>1</v>
      </c>
      <c r="J630" s="9" t="s">
        <v>216</v>
      </c>
      <c r="K630" s="14"/>
      <c r="L630" s="19">
        <f t="shared" si="439"/>
        <v>0</v>
      </c>
      <c r="M630" s="32"/>
      <c r="N630" s="345"/>
      <c r="O630" s="359">
        <f t="shared" si="440"/>
        <v>0</v>
      </c>
      <c r="P630" s="19">
        <f t="shared" si="441"/>
        <v>0</v>
      </c>
      <c r="Q630" s="42"/>
      <c r="R630" s="42"/>
      <c r="S630" s="42"/>
      <c r="T630" s="42"/>
      <c r="U630" s="19">
        <f t="shared" si="442"/>
        <v>0</v>
      </c>
      <c r="V630" s="42">
        <f t="shared" si="443"/>
        <v>0</v>
      </c>
      <c r="X630" s="1"/>
      <c r="Y630" s="1"/>
      <c r="Z630" s="1"/>
      <c r="AA630" s="1"/>
      <c r="AB630" s="1"/>
      <c r="AC630" s="1"/>
      <c r="AD630" s="1"/>
      <c r="AE630" s="1"/>
      <c r="AF630" s="1"/>
      <c r="AG630" s="1"/>
      <c r="AH630" s="1"/>
      <c r="AI630" s="1"/>
    </row>
    <row r="631" spans="1:35" s="3" customFormat="1">
      <c r="A631" s="48">
        <v>5040</v>
      </c>
      <c r="B631" s="53" t="s">
        <v>497</v>
      </c>
      <c r="C631" s="53" t="s">
        <v>1030</v>
      </c>
      <c r="D631" s="7"/>
      <c r="E631" s="9"/>
      <c r="F631" s="173">
        <v>1</v>
      </c>
      <c r="G631" s="9"/>
      <c r="H631" s="8">
        <f t="shared" si="438"/>
        <v>1</v>
      </c>
      <c r="I631" s="4">
        <v>1</v>
      </c>
      <c r="J631" s="9" t="s">
        <v>216</v>
      </c>
      <c r="K631" s="14"/>
      <c r="L631" s="19">
        <f t="shared" si="439"/>
        <v>0</v>
      </c>
      <c r="M631" s="32"/>
      <c r="N631" s="345"/>
      <c r="O631" s="359">
        <f t="shared" si="440"/>
        <v>0</v>
      </c>
      <c r="P631" s="19">
        <f t="shared" si="441"/>
        <v>0</v>
      </c>
      <c r="Q631" s="42"/>
      <c r="R631" s="42"/>
      <c r="S631" s="42"/>
      <c r="T631" s="42"/>
      <c r="U631" s="19">
        <f t="shared" si="442"/>
        <v>0</v>
      </c>
      <c r="V631" s="42">
        <f t="shared" si="443"/>
        <v>0</v>
      </c>
      <c r="X631" s="1"/>
      <c r="Y631" s="1"/>
      <c r="Z631" s="1"/>
      <c r="AA631" s="1"/>
      <c r="AB631" s="1"/>
      <c r="AC631" s="1"/>
      <c r="AD631" s="1"/>
      <c r="AE631" s="1"/>
      <c r="AF631" s="1"/>
      <c r="AG631" s="1"/>
      <c r="AH631" s="1"/>
      <c r="AI631" s="1"/>
    </row>
    <row r="632" spans="1:35" s="3" customFormat="1">
      <c r="A632" s="48">
        <v>5041</v>
      </c>
      <c r="B632" s="53" t="s">
        <v>499</v>
      </c>
      <c r="C632" s="53" t="s">
        <v>1030</v>
      </c>
      <c r="D632" s="7"/>
      <c r="E632" s="9"/>
      <c r="F632" s="173">
        <v>1</v>
      </c>
      <c r="G632" s="9"/>
      <c r="H632" s="8">
        <f t="shared" si="438"/>
        <v>1</v>
      </c>
      <c r="I632" s="4">
        <v>1</v>
      </c>
      <c r="J632" s="9" t="s">
        <v>216</v>
      </c>
      <c r="K632" s="14"/>
      <c r="L632" s="19">
        <f t="shared" si="439"/>
        <v>0</v>
      </c>
      <c r="M632" s="32"/>
      <c r="N632" s="345"/>
      <c r="O632" s="359">
        <f t="shared" si="440"/>
        <v>0</v>
      </c>
      <c r="P632" s="19">
        <f t="shared" si="441"/>
        <v>0</v>
      </c>
      <c r="Q632" s="42"/>
      <c r="R632" s="42"/>
      <c r="S632" s="42"/>
      <c r="T632" s="42"/>
      <c r="U632" s="19">
        <f t="shared" si="442"/>
        <v>0</v>
      </c>
      <c r="V632" s="45"/>
      <c r="X632" s="1"/>
      <c r="Y632" s="1"/>
      <c r="Z632" s="1"/>
      <c r="AA632" s="1"/>
      <c r="AB632" s="1"/>
      <c r="AC632" s="1"/>
      <c r="AD632" s="1"/>
      <c r="AE632" s="1"/>
      <c r="AF632" s="1"/>
      <c r="AG632" s="1"/>
      <c r="AH632" s="1"/>
      <c r="AI632" s="1"/>
    </row>
    <row r="633" spans="1:35" s="3" customFormat="1">
      <c r="A633" s="48">
        <v>5042</v>
      </c>
      <c r="B633" s="53" t="s">
        <v>976</v>
      </c>
      <c r="C633" s="53" t="s">
        <v>1030</v>
      </c>
      <c r="D633" s="7"/>
      <c r="E633" s="9"/>
      <c r="F633" s="173">
        <v>1</v>
      </c>
      <c r="G633" s="9"/>
      <c r="H633" s="8">
        <f t="shared" si="438"/>
        <v>1</v>
      </c>
      <c r="I633" s="4">
        <v>1</v>
      </c>
      <c r="J633" s="9" t="s">
        <v>216</v>
      </c>
      <c r="K633" s="14"/>
      <c r="L633" s="19">
        <f t="shared" si="439"/>
        <v>0</v>
      </c>
      <c r="M633" s="32"/>
      <c r="N633" s="345"/>
      <c r="O633" s="359">
        <f t="shared" si="440"/>
        <v>0</v>
      </c>
      <c r="P633" s="19">
        <f t="shared" si="441"/>
        <v>0</v>
      </c>
      <c r="Q633" s="42"/>
      <c r="R633" s="42"/>
      <c r="S633" s="42"/>
      <c r="T633" s="42"/>
      <c r="U633" s="19">
        <f t="shared" si="442"/>
        <v>0</v>
      </c>
      <c r="V633" s="42">
        <f t="shared" ref="V633:V640" si="444">P633</f>
        <v>0</v>
      </c>
      <c r="X633" s="1"/>
      <c r="Y633" s="1"/>
      <c r="Z633" s="1"/>
      <c r="AA633" s="1"/>
      <c r="AB633" s="1"/>
      <c r="AC633" s="1"/>
      <c r="AD633" s="1"/>
      <c r="AE633" s="1"/>
      <c r="AF633" s="1"/>
      <c r="AG633" s="1"/>
      <c r="AH633" s="1"/>
      <c r="AI633" s="1"/>
    </row>
    <row r="634" spans="1:35" s="3" customFormat="1">
      <c r="A634" s="48">
        <v>5043</v>
      </c>
      <c r="B634" s="53" t="s">
        <v>973</v>
      </c>
      <c r="C634" s="53" t="s">
        <v>1030</v>
      </c>
      <c r="D634" s="7"/>
      <c r="E634" s="9"/>
      <c r="F634" s="173">
        <v>1</v>
      </c>
      <c r="G634" s="9"/>
      <c r="H634" s="8">
        <f t="shared" si="438"/>
        <v>1</v>
      </c>
      <c r="I634" s="4">
        <v>1</v>
      </c>
      <c r="J634" s="9" t="s">
        <v>216</v>
      </c>
      <c r="K634" s="14"/>
      <c r="L634" s="19">
        <f t="shared" si="439"/>
        <v>0</v>
      </c>
      <c r="M634" s="32"/>
      <c r="N634" s="345"/>
      <c r="O634" s="359">
        <f t="shared" si="440"/>
        <v>0</v>
      </c>
      <c r="P634" s="19">
        <f t="shared" si="441"/>
        <v>0</v>
      </c>
      <c r="Q634" s="42"/>
      <c r="R634" s="42"/>
      <c r="S634" s="42"/>
      <c r="T634" s="42"/>
      <c r="U634" s="19">
        <f t="shared" si="442"/>
        <v>0</v>
      </c>
      <c r="V634" s="42">
        <f t="shared" si="444"/>
        <v>0</v>
      </c>
      <c r="X634" s="1"/>
      <c r="Y634" s="1"/>
      <c r="Z634" s="1"/>
      <c r="AA634" s="1"/>
      <c r="AB634" s="1"/>
      <c r="AC634" s="1"/>
      <c r="AD634" s="1"/>
      <c r="AE634" s="1"/>
      <c r="AF634" s="1"/>
      <c r="AG634" s="1"/>
      <c r="AH634" s="1"/>
      <c r="AI634" s="1"/>
    </row>
    <row r="635" spans="1:35" s="3" customFormat="1">
      <c r="A635" s="48">
        <v>5044</v>
      </c>
      <c r="B635" s="53" t="s">
        <v>975</v>
      </c>
      <c r="C635" s="53" t="s">
        <v>1030</v>
      </c>
      <c r="D635" s="7"/>
      <c r="E635" s="9"/>
      <c r="F635" s="173">
        <v>1</v>
      </c>
      <c r="G635" s="9"/>
      <c r="H635" s="8">
        <f t="shared" si="438"/>
        <v>1</v>
      </c>
      <c r="I635" s="4">
        <v>1</v>
      </c>
      <c r="J635" s="9" t="s">
        <v>216</v>
      </c>
      <c r="K635" s="14"/>
      <c r="L635" s="19">
        <f t="shared" si="439"/>
        <v>0</v>
      </c>
      <c r="M635" s="32"/>
      <c r="N635" s="345"/>
      <c r="O635" s="359">
        <f t="shared" si="440"/>
        <v>0</v>
      </c>
      <c r="P635" s="19">
        <f t="shared" si="441"/>
        <v>0</v>
      </c>
      <c r="Q635" s="42"/>
      <c r="R635" s="42"/>
      <c r="S635" s="42"/>
      <c r="T635" s="42"/>
      <c r="U635" s="19">
        <f t="shared" si="442"/>
        <v>0</v>
      </c>
      <c r="V635" s="42">
        <f t="shared" si="444"/>
        <v>0</v>
      </c>
      <c r="X635" s="1"/>
      <c r="Y635" s="1"/>
      <c r="Z635" s="1"/>
      <c r="AA635" s="1"/>
      <c r="AB635" s="1"/>
      <c r="AC635" s="1"/>
      <c r="AD635" s="1"/>
      <c r="AE635" s="1"/>
      <c r="AF635" s="1"/>
      <c r="AG635" s="1"/>
      <c r="AH635" s="1"/>
      <c r="AI635" s="1"/>
    </row>
    <row r="636" spans="1:35" s="3" customFormat="1">
      <c r="A636" s="48">
        <v>5045</v>
      </c>
      <c r="B636" s="53" t="s">
        <v>86</v>
      </c>
      <c r="C636" s="53" t="s">
        <v>1030</v>
      </c>
      <c r="D636" s="7"/>
      <c r="E636" s="9"/>
      <c r="F636" s="173">
        <v>1</v>
      </c>
      <c r="G636" s="9"/>
      <c r="H636" s="8">
        <f t="shared" si="438"/>
        <v>1</v>
      </c>
      <c r="I636" s="4">
        <v>1</v>
      </c>
      <c r="J636" s="9" t="s">
        <v>216</v>
      </c>
      <c r="K636" s="14"/>
      <c r="L636" s="19">
        <f t="shared" si="439"/>
        <v>0</v>
      </c>
      <c r="M636" s="32"/>
      <c r="N636" s="345"/>
      <c r="O636" s="359">
        <f t="shared" si="440"/>
        <v>0</v>
      </c>
      <c r="P636" s="19">
        <f t="shared" si="441"/>
        <v>0</v>
      </c>
      <c r="Q636" s="42"/>
      <c r="R636" s="42"/>
      <c r="S636" s="42"/>
      <c r="T636" s="42"/>
      <c r="U636" s="19">
        <f t="shared" si="442"/>
        <v>0</v>
      </c>
      <c r="V636" s="42">
        <f t="shared" si="444"/>
        <v>0</v>
      </c>
      <c r="X636" s="1"/>
      <c r="Y636" s="1"/>
      <c r="Z636" s="1"/>
      <c r="AA636" s="1"/>
      <c r="AB636" s="1"/>
      <c r="AC636" s="1"/>
      <c r="AD636" s="1"/>
      <c r="AE636" s="1"/>
      <c r="AF636" s="1"/>
      <c r="AG636" s="1"/>
      <c r="AH636" s="1"/>
      <c r="AI636" s="1"/>
    </row>
    <row r="637" spans="1:35" s="3" customFormat="1">
      <c r="A637" s="48">
        <v>5047</v>
      </c>
      <c r="B637" s="53" t="s">
        <v>1000</v>
      </c>
      <c r="C637" s="53" t="s">
        <v>1030</v>
      </c>
      <c r="D637" s="7"/>
      <c r="E637" s="9"/>
      <c r="F637" s="173">
        <v>1</v>
      </c>
      <c r="G637" s="9"/>
      <c r="H637" s="8">
        <f t="shared" si="438"/>
        <v>1</v>
      </c>
      <c r="I637" s="4">
        <v>1</v>
      </c>
      <c r="J637" s="9" t="s">
        <v>216</v>
      </c>
      <c r="K637" s="14"/>
      <c r="L637" s="19">
        <f t="shared" si="439"/>
        <v>0</v>
      </c>
      <c r="M637" s="32"/>
      <c r="N637" s="345"/>
      <c r="O637" s="359">
        <f t="shared" si="440"/>
        <v>0</v>
      </c>
      <c r="P637" s="19">
        <f t="shared" si="441"/>
        <v>0</v>
      </c>
      <c r="Q637" s="42"/>
      <c r="R637" s="42"/>
      <c r="S637" s="42"/>
      <c r="T637" s="42"/>
      <c r="U637" s="19">
        <f t="shared" si="442"/>
        <v>0</v>
      </c>
      <c r="V637" s="42">
        <f t="shared" si="444"/>
        <v>0</v>
      </c>
      <c r="X637" s="1"/>
      <c r="Y637" s="1"/>
      <c r="Z637" s="1"/>
      <c r="AA637" s="1"/>
      <c r="AB637" s="1"/>
      <c r="AC637" s="1"/>
      <c r="AD637" s="1"/>
      <c r="AE637" s="1"/>
      <c r="AF637" s="1"/>
      <c r="AG637" s="1"/>
      <c r="AH637" s="1"/>
      <c r="AI637" s="1"/>
    </row>
    <row r="638" spans="1:35" s="3" customFormat="1">
      <c r="A638" s="48">
        <v>5048</v>
      </c>
      <c r="B638" s="53" t="s">
        <v>974</v>
      </c>
      <c r="C638" s="53" t="s">
        <v>1030</v>
      </c>
      <c r="D638" s="7"/>
      <c r="E638" s="9"/>
      <c r="F638" s="173">
        <v>1</v>
      </c>
      <c r="G638" s="9"/>
      <c r="H638" s="8">
        <f t="shared" si="438"/>
        <v>1</v>
      </c>
      <c r="I638" s="4">
        <v>1</v>
      </c>
      <c r="J638" s="9" t="s">
        <v>216</v>
      </c>
      <c r="K638" s="14"/>
      <c r="L638" s="19">
        <f t="shared" si="439"/>
        <v>0</v>
      </c>
      <c r="M638" s="32"/>
      <c r="N638" s="345"/>
      <c r="O638" s="359">
        <f t="shared" si="440"/>
        <v>0</v>
      </c>
      <c r="P638" s="19">
        <f t="shared" si="441"/>
        <v>0</v>
      </c>
      <c r="Q638" s="42"/>
      <c r="R638" s="42"/>
      <c r="S638" s="42"/>
      <c r="T638" s="42"/>
      <c r="U638" s="19">
        <f t="shared" si="442"/>
        <v>0</v>
      </c>
      <c r="V638" s="42">
        <f t="shared" si="444"/>
        <v>0</v>
      </c>
      <c r="X638" s="1"/>
      <c r="Y638" s="1"/>
      <c r="Z638" s="1"/>
      <c r="AA638" s="1"/>
      <c r="AB638" s="1"/>
      <c r="AC638" s="1"/>
      <c r="AD638" s="1"/>
      <c r="AE638" s="1"/>
      <c r="AF638" s="1"/>
      <c r="AG638" s="1"/>
      <c r="AH638" s="1"/>
      <c r="AI638" s="1"/>
    </row>
    <row r="639" spans="1:35" s="3" customFormat="1">
      <c r="A639" s="48">
        <v>5070</v>
      </c>
      <c r="B639" s="53" t="s">
        <v>963</v>
      </c>
      <c r="C639" s="53" t="s">
        <v>1030</v>
      </c>
      <c r="D639" s="7"/>
      <c r="E639" s="9"/>
      <c r="F639" s="173">
        <v>1</v>
      </c>
      <c r="G639" s="9"/>
      <c r="H639" s="8">
        <f t="shared" si="438"/>
        <v>1</v>
      </c>
      <c r="I639" s="4">
        <v>1</v>
      </c>
      <c r="J639" s="9" t="s">
        <v>216</v>
      </c>
      <c r="K639" s="14"/>
      <c r="L639" s="19">
        <f t="shared" si="439"/>
        <v>0</v>
      </c>
      <c r="M639" s="32"/>
      <c r="N639" s="345"/>
      <c r="O639" s="359">
        <f t="shared" si="440"/>
        <v>0</v>
      </c>
      <c r="P639" s="19">
        <f t="shared" si="441"/>
        <v>0</v>
      </c>
      <c r="Q639" s="42"/>
      <c r="R639" s="42"/>
      <c r="S639" s="42"/>
      <c r="T639" s="42"/>
      <c r="U639" s="19">
        <f t="shared" si="442"/>
        <v>0</v>
      </c>
      <c r="V639" s="42">
        <f t="shared" si="444"/>
        <v>0</v>
      </c>
      <c r="X639" s="1"/>
      <c r="Y639" s="1"/>
      <c r="Z639" s="1"/>
      <c r="AA639" s="1"/>
      <c r="AB639" s="1"/>
      <c r="AC639" s="1"/>
      <c r="AD639" s="1"/>
      <c r="AE639" s="1"/>
      <c r="AF639" s="1"/>
      <c r="AG639" s="1"/>
      <c r="AH639" s="1"/>
      <c r="AI639" s="1"/>
    </row>
    <row r="640" spans="1:35" s="3" customFormat="1">
      <c r="A640" s="48">
        <v>5085</v>
      </c>
      <c r="B640" s="53" t="s">
        <v>238</v>
      </c>
      <c r="C640" s="53" t="s">
        <v>1030</v>
      </c>
      <c r="D640" s="7"/>
      <c r="E640" s="9"/>
      <c r="F640" s="173">
        <v>1</v>
      </c>
      <c r="G640" s="9"/>
      <c r="H640" s="8">
        <f t="shared" si="438"/>
        <v>1</v>
      </c>
      <c r="I640" s="4">
        <v>1</v>
      </c>
      <c r="J640" s="9" t="s">
        <v>216</v>
      </c>
      <c r="K640" s="14"/>
      <c r="L640" s="19">
        <f t="shared" si="439"/>
        <v>0</v>
      </c>
      <c r="M640" s="32"/>
      <c r="N640" s="345"/>
      <c r="O640" s="359">
        <f t="shared" si="440"/>
        <v>0</v>
      </c>
      <c r="P640" s="19">
        <f t="shared" si="441"/>
        <v>0</v>
      </c>
      <c r="Q640" s="42"/>
      <c r="R640" s="42"/>
      <c r="S640" s="42"/>
      <c r="T640" s="42"/>
      <c r="U640" s="19">
        <f t="shared" si="442"/>
        <v>0</v>
      </c>
      <c r="V640" s="42">
        <f t="shared" si="444"/>
        <v>0</v>
      </c>
      <c r="X640" s="1"/>
      <c r="Y640" s="1"/>
      <c r="Z640" s="1"/>
      <c r="AA640" s="1"/>
      <c r="AB640" s="1"/>
      <c r="AC640" s="1"/>
      <c r="AD640" s="1"/>
      <c r="AE640" s="1"/>
      <c r="AF640" s="1"/>
      <c r="AG640" s="1"/>
      <c r="AH640" s="1"/>
      <c r="AI640" s="1"/>
    </row>
    <row r="641" spans="1:35" s="3" customFormat="1">
      <c r="A641" s="180">
        <v>5094</v>
      </c>
      <c r="B641" s="53" t="s">
        <v>617</v>
      </c>
      <c r="C641" s="53"/>
      <c r="D641" s="7"/>
      <c r="E641" s="9"/>
      <c r="F641" s="173">
        <v>1</v>
      </c>
      <c r="G641" s="9"/>
      <c r="H641" s="8">
        <f t="shared" si="438"/>
        <v>1</v>
      </c>
      <c r="I641" s="4">
        <v>1</v>
      </c>
      <c r="J641" s="9" t="s">
        <v>216</v>
      </c>
      <c r="K641" s="14"/>
      <c r="L641" s="19">
        <f t="shared" si="439"/>
        <v>0</v>
      </c>
      <c r="M641" s="32"/>
      <c r="N641" s="345"/>
      <c r="O641" s="359">
        <f t="shared" si="440"/>
        <v>0</v>
      </c>
      <c r="P641" s="19">
        <f t="shared" si="441"/>
        <v>0</v>
      </c>
      <c r="Q641" s="42"/>
      <c r="R641" s="42"/>
      <c r="S641" s="42"/>
      <c r="T641" s="42"/>
      <c r="U641" s="19">
        <f t="shared" si="442"/>
        <v>0</v>
      </c>
      <c r="V641" s="45"/>
      <c r="X641" s="1"/>
      <c r="Y641" s="1"/>
      <c r="Z641" s="1"/>
      <c r="AA641" s="1"/>
      <c r="AB641" s="1"/>
      <c r="AC641" s="1"/>
      <c r="AD641" s="1"/>
      <c r="AE641" s="1"/>
      <c r="AF641" s="1"/>
      <c r="AG641" s="1"/>
      <c r="AH641" s="1"/>
      <c r="AI641" s="1"/>
    </row>
    <row r="642" spans="1:35" s="3" customFormat="1">
      <c r="A642" s="48"/>
      <c r="B642" s="55" t="s">
        <v>253</v>
      </c>
      <c r="C642" s="55"/>
      <c r="D642" s="7"/>
      <c r="E642" s="9"/>
      <c r="F642" s="173"/>
      <c r="G642" s="9"/>
      <c r="H642" s="8"/>
      <c r="I642" s="4"/>
      <c r="J642" s="9"/>
      <c r="K642" s="14"/>
      <c r="L642" s="21">
        <f t="shared" ref="L642:V642" si="445">SUM(L621:L641)</f>
        <v>0</v>
      </c>
      <c r="M642" s="28">
        <f t="shared" si="445"/>
        <v>0</v>
      </c>
      <c r="N642" s="346">
        <f t="shared" ref="N642" si="446">SUM(N621:N641)</f>
        <v>0</v>
      </c>
      <c r="O642" s="355">
        <f t="shared" ref="O642" si="447">SUM(O621:O641)</f>
        <v>0</v>
      </c>
      <c r="P642" s="21">
        <f t="shared" si="445"/>
        <v>0</v>
      </c>
      <c r="Q642" s="43">
        <f t="shared" si="445"/>
        <v>0</v>
      </c>
      <c r="R642" s="43">
        <f t="shared" si="445"/>
        <v>0</v>
      </c>
      <c r="S642" s="43">
        <f t="shared" si="445"/>
        <v>0</v>
      </c>
      <c r="T642" s="43">
        <f t="shared" si="445"/>
        <v>0</v>
      </c>
      <c r="U642" s="21">
        <f t="shared" si="445"/>
        <v>0</v>
      </c>
      <c r="V642" s="43">
        <f t="shared" si="445"/>
        <v>0</v>
      </c>
      <c r="X642" s="1"/>
      <c r="Y642" s="1"/>
      <c r="Z642" s="1"/>
      <c r="AA642" s="1"/>
      <c r="AB642" s="1"/>
      <c r="AC642" s="1"/>
      <c r="AD642" s="1"/>
      <c r="AE642" s="1"/>
      <c r="AF642" s="1"/>
      <c r="AG642" s="1"/>
      <c r="AH642" s="1"/>
      <c r="AI642" s="1"/>
    </row>
    <row r="643" spans="1:35" s="3" customFormat="1">
      <c r="A643" s="48"/>
      <c r="B643" s="55"/>
      <c r="C643" s="55"/>
      <c r="D643" s="7"/>
      <c r="E643" s="9"/>
      <c r="F643" s="173"/>
      <c r="G643" s="9"/>
      <c r="H643" s="8"/>
      <c r="I643" s="4"/>
      <c r="J643" s="9"/>
      <c r="K643" s="14"/>
      <c r="L643" s="21"/>
      <c r="M643" s="31"/>
      <c r="N643" s="366"/>
      <c r="O643" s="355"/>
      <c r="P643" s="21"/>
      <c r="Q643" s="42"/>
      <c r="R643" s="42"/>
      <c r="S643" s="42"/>
      <c r="T643" s="42"/>
      <c r="U643" s="19"/>
      <c r="V643" s="42"/>
      <c r="X643" s="1"/>
      <c r="Y643" s="1"/>
      <c r="Z643" s="1"/>
      <c r="AA643" s="1"/>
      <c r="AB643" s="1"/>
      <c r="AC643" s="1"/>
      <c r="AD643" s="1"/>
      <c r="AE643" s="1"/>
      <c r="AF643" s="1"/>
      <c r="AG643" s="1"/>
      <c r="AH643" s="1"/>
      <c r="AI643" s="1"/>
    </row>
    <row r="644" spans="1:35" s="3" customFormat="1">
      <c r="A644" s="181">
        <v>5100</v>
      </c>
      <c r="B644" s="38" t="s">
        <v>997</v>
      </c>
      <c r="C644" s="38"/>
      <c r="D644" s="7"/>
      <c r="E644" s="9"/>
      <c r="F644" s="173"/>
      <c r="G644" s="9"/>
      <c r="H644" s="8"/>
      <c r="I644" s="4"/>
      <c r="J644" s="9"/>
      <c r="K644" s="14"/>
      <c r="L644" s="19"/>
      <c r="M644" s="32"/>
      <c r="N644" s="345"/>
      <c r="O644" s="359"/>
      <c r="P644" s="19"/>
      <c r="Q644" s="42"/>
      <c r="R644" s="42"/>
      <c r="S644" s="42"/>
      <c r="T644" s="42"/>
      <c r="U644" s="19"/>
      <c r="V644" s="42"/>
      <c r="X644" s="1"/>
      <c r="Y644" s="1"/>
      <c r="Z644" s="1"/>
      <c r="AA644" s="1"/>
      <c r="AB644" s="1"/>
      <c r="AC644" s="1"/>
      <c r="AD644" s="1"/>
      <c r="AE644" s="1"/>
      <c r="AF644" s="1"/>
      <c r="AG644" s="1"/>
      <c r="AH644" s="1"/>
      <c r="AI644" s="1"/>
    </row>
    <row r="645" spans="1:35" s="3" customFormat="1">
      <c r="A645" s="48">
        <v>5101</v>
      </c>
      <c r="B645" s="53" t="s">
        <v>123</v>
      </c>
      <c r="C645" s="53"/>
      <c r="D645" s="7"/>
      <c r="E645" s="9"/>
      <c r="F645" s="173">
        <f>ed</f>
        <v>0</v>
      </c>
      <c r="G645" s="9"/>
      <c r="H645" s="8">
        <f t="shared" ref="H645:H655" si="448">SUM(E645:G645)</f>
        <v>0</v>
      </c>
      <c r="I645" s="4">
        <v>1</v>
      </c>
      <c r="J645" s="9" t="s">
        <v>510</v>
      </c>
      <c r="K645" s="14"/>
      <c r="L645" s="19">
        <f t="shared" ref="L645:L655" si="449">H645*I645*K645</f>
        <v>0</v>
      </c>
      <c r="M645" s="32"/>
      <c r="N645" s="345"/>
      <c r="O645" s="359">
        <f t="shared" ref="O645:O655" si="450">L:L+N:N</f>
        <v>0</v>
      </c>
      <c r="P645" s="19">
        <f t="shared" ref="P645:P655" si="451">MAX(L645-SUM(Q645:T645),0)</f>
        <v>0</v>
      </c>
      <c r="Q645" s="42"/>
      <c r="R645" s="42"/>
      <c r="S645" s="42"/>
      <c r="T645" s="42"/>
      <c r="U645" s="19">
        <f t="shared" ref="U645:U655" si="452">L645-SUM(P645:T645)</f>
        <v>0</v>
      </c>
      <c r="V645" s="42">
        <f t="shared" ref="V645:V650" si="453">P645</f>
        <v>0</v>
      </c>
      <c r="X645" s="1"/>
      <c r="Y645" s="1"/>
      <c r="Z645" s="1"/>
      <c r="AA645" s="1"/>
      <c r="AB645" s="1"/>
      <c r="AC645" s="1"/>
      <c r="AD645" s="1"/>
      <c r="AE645" s="1"/>
      <c r="AF645" s="1"/>
      <c r="AG645" s="1"/>
      <c r="AH645" s="1"/>
      <c r="AI645" s="1"/>
    </row>
    <row r="646" spans="1:35" s="3" customFormat="1">
      <c r="A646" s="180">
        <v>5102</v>
      </c>
      <c r="B646" s="53" t="s">
        <v>990</v>
      </c>
      <c r="C646" s="53"/>
      <c r="D646" s="7"/>
      <c r="E646" s="9"/>
      <c r="F646" s="173">
        <v>0</v>
      </c>
      <c r="G646" s="9"/>
      <c r="H646" s="8">
        <f t="shared" si="448"/>
        <v>0</v>
      </c>
      <c r="I646" s="4">
        <v>1</v>
      </c>
      <c r="J646" s="9" t="s">
        <v>260</v>
      </c>
      <c r="K646" s="14"/>
      <c r="L646" s="19">
        <f t="shared" si="449"/>
        <v>0</v>
      </c>
      <c r="M646" s="32"/>
      <c r="N646" s="345"/>
      <c r="O646" s="359">
        <f t="shared" si="450"/>
        <v>0</v>
      </c>
      <c r="P646" s="19">
        <f t="shared" si="451"/>
        <v>0</v>
      </c>
      <c r="Q646" s="42"/>
      <c r="R646" s="42"/>
      <c r="S646" s="42"/>
      <c r="T646" s="42"/>
      <c r="U646" s="19">
        <f t="shared" si="452"/>
        <v>0</v>
      </c>
      <c r="V646" s="42">
        <f t="shared" si="453"/>
        <v>0</v>
      </c>
      <c r="X646" s="1"/>
      <c r="Y646" s="1"/>
      <c r="Z646" s="1"/>
      <c r="AA646" s="1"/>
      <c r="AB646" s="1"/>
      <c r="AC646" s="1"/>
      <c r="AD646" s="1"/>
      <c r="AE646" s="1"/>
      <c r="AF646" s="1"/>
      <c r="AG646" s="1"/>
      <c r="AH646" s="1"/>
      <c r="AI646" s="1"/>
    </row>
    <row r="647" spans="1:35" s="3" customFormat="1">
      <c r="A647" s="48">
        <v>5103</v>
      </c>
      <c r="B647" s="53" t="s">
        <v>124</v>
      </c>
      <c r="C647" s="53"/>
      <c r="D647" s="7"/>
      <c r="E647" s="9"/>
      <c r="F647" s="173">
        <v>0</v>
      </c>
      <c r="G647" s="9"/>
      <c r="H647" s="8">
        <f t="shared" si="448"/>
        <v>0</v>
      </c>
      <c r="I647" s="4">
        <v>1</v>
      </c>
      <c r="J647" s="9" t="s">
        <v>260</v>
      </c>
      <c r="K647" s="14"/>
      <c r="L647" s="19">
        <f t="shared" si="449"/>
        <v>0</v>
      </c>
      <c r="M647" s="32"/>
      <c r="N647" s="345"/>
      <c r="O647" s="359">
        <f t="shared" si="450"/>
        <v>0</v>
      </c>
      <c r="P647" s="19">
        <f t="shared" si="451"/>
        <v>0</v>
      </c>
      <c r="Q647" s="42"/>
      <c r="R647" s="42"/>
      <c r="S647" s="42"/>
      <c r="T647" s="42"/>
      <c r="U647" s="19">
        <f t="shared" si="452"/>
        <v>0</v>
      </c>
      <c r="V647" s="42">
        <f t="shared" si="453"/>
        <v>0</v>
      </c>
      <c r="X647" s="1"/>
      <c r="Y647" s="1"/>
      <c r="Z647" s="1"/>
      <c r="AA647" s="1"/>
      <c r="AB647" s="1"/>
      <c r="AC647" s="1"/>
      <c r="AD647" s="1"/>
      <c r="AE647" s="1"/>
      <c r="AF647" s="1"/>
      <c r="AG647" s="1"/>
      <c r="AH647" s="1"/>
      <c r="AI647" s="1"/>
    </row>
    <row r="648" spans="1:35" s="3" customFormat="1">
      <c r="A648" s="48">
        <v>5110</v>
      </c>
      <c r="B648" s="53" t="s">
        <v>485</v>
      </c>
      <c r="C648" s="53"/>
      <c r="D648" s="7"/>
      <c r="E648" s="9"/>
      <c r="F648" s="173">
        <f>ed*0.4</f>
        <v>0</v>
      </c>
      <c r="G648" s="9"/>
      <c r="H648" s="8">
        <f t="shared" si="448"/>
        <v>0</v>
      </c>
      <c r="I648" s="4">
        <v>1</v>
      </c>
      <c r="J648" s="9" t="s">
        <v>260</v>
      </c>
      <c r="K648" s="14"/>
      <c r="L648" s="19">
        <f t="shared" si="449"/>
        <v>0</v>
      </c>
      <c r="M648" s="32"/>
      <c r="N648" s="345"/>
      <c r="O648" s="359">
        <f t="shared" si="450"/>
        <v>0</v>
      </c>
      <c r="P648" s="19">
        <f t="shared" si="451"/>
        <v>0</v>
      </c>
      <c r="Q648" s="42"/>
      <c r="R648" s="42"/>
      <c r="S648" s="42"/>
      <c r="T648" s="42"/>
      <c r="U648" s="19">
        <f t="shared" si="452"/>
        <v>0</v>
      </c>
      <c r="V648" s="42">
        <f t="shared" si="453"/>
        <v>0</v>
      </c>
      <c r="X648" s="1"/>
      <c r="Y648" s="1"/>
      <c r="Z648" s="1"/>
      <c r="AA648" s="1"/>
      <c r="AB648" s="1"/>
      <c r="AC648" s="1"/>
      <c r="AD648" s="1"/>
      <c r="AE648" s="1"/>
      <c r="AF648" s="1"/>
      <c r="AG648" s="1"/>
      <c r="AH648" s="1"/>
      <c r="AI648" s="1"/>
    </row>
    <row r="649" spans="1:35" s="3" customFormat="1">
      <c r="A649" s="180">
        <v>5113</v>
      </c>
      <c r="B649" s="53" t="s">
        <v>42</v>
      </c>
      <c r="C649" s="53"/>
      <c r="D649" s="7"/>
      <c r="E649" s="9"/>
      <c r="F649" s="173">
        <v>1</v>
      </c>
      <c r="G649" s="9"/>
      <c r="H649" s="8">
        <f t="shared" si="448"/>
        <v>1</v>
      </c>
      <c r="I649" s="4">
        <v>1</v>
      </c>
      <c r="J649" s="9" t="s">
        <v>261</v>
      </c>
      <c r="K649" s="14"/>
      <c r="L649" s="19">
        <f t="shared" si="449"/>
        <v>0</v>
      </c>
      <c r="M649" s="32"/>
      <c r="N649" s="345"/>
      <c r="O649" s="359">
        <f t="shared" si="450"/>
        <v>0</v>
      </c>
      <c r="P649" s="19">
        <f t="shared" si="451"/>
        <v>0</v>
      </c>
      <c r="Q649" s="42"/>
      <c r="R649" s="42"/>
      <c r="S649" s="42"/>
      <c r="T649" s="42"/>
      <c r="U649" s="19">
        <f t="shared" si="452"/>
        <v>0</v>
      </c>
      <c r="V649" s="42">
        <f t="shared" si="453"/>
        <v>0</v>
      </c>
      <c r="X649" s="1"/>
      <c r="Y649" s="1"/>
      <c r="Z649" s="1"/>
      <c r="AA649" s="1"/>
      <c r="AB649" s="1"/>
      <c r="AC649" s="1"/>
      <c r="AD649" s="1"/>
      <c r="AE649" s="1"/>
      <c r="AF649" s="1"/>
      <c r="AG649" s="1"/>
      <c r="AH649" s="1"/>
      <c r="AI649" s="1"/>
    </row>
    <row r="650" spans="1:35" s="3" customFormat="1">
      <c r="A650" s="48">
        <v>5140</v>
      </c>
      <c r="B650" s="53" t="s">
        <v>354</v>
      </c>
      <c r="C650" s="53"/>
      <c r="D650" s="7"/>
      <c r="E650" s="9"/>
      <c r="F650" s="173">
        <f>ed</f>
        <v>0</v>
      </c>
      <c r="G650" s="9"/>
      <c r="H650" s="8">
        <f t="shared" si="448"/>
        <v>0</v>
      </c>
      <c r="I650" s="4">
        <v>1</v>
      </c>
      <c r="J650" s="9" t="s">
        <v>510</v>
      </c>
      <c r="K650" s="14"/>
      <c r="L650" s="19">
        <f t="shared" si="449"/>
        <v>0</v>
      </c>
      <c r="M650" s="32"/>
      <c r="N650" s="345"/>
      <c r="O650" s="359">
        <f t="shared" si="450"/>
        <v>0</v>
      </c>
      <c r="P650" s="19">
        <f t="shared" si="451"/>
        <v>0</v>
      </c>
      <c r="Q650" s="42"/>
      <c r="R650" s="42"/>
      <c r="S650" s="42"/>
      <c r="T650" s="42"/>
      <c r="U650" s="19">
        <f t="shared" si="452"/>
        <v>0</v>
      </c>
      <c r="V650" s="42">
        <f t="shared" si="453"/>
        <v>0</v>
      </c>
      <c r="X650" s="1"/>
      <c r="Y650" s="1"/>
      <c r="Z650" s="1"/>
      <c r="AA650" s="1"/>
      <c r="AB650" s="1"/>
      <c r="AC650" s="1"/>
      <c r="AD650" s="1"/>
      <c r="AE650" s="1"/>
      <c r="AF650" s="1"/>
      <c r="AG650" s="1"/>
      <c r="AH650" s="1"/>
      <c r="AI650" s="1"/>
    </row>
    <row r="651" spans="1:35" s="3" customFormat="1">
      <c r="A651" s="180">
        <v>5150</v>
      </c>
      <c r="B651" s="53" t="s">
        <v>721</v>
      </c>
      <c r="C651" s="53"/>
      <c r="D651" s="7"/>
      <c r="E651" s="9"/>
      <c r="F651" s="173">
        <v>1</v>
      </c>
      <c r="G651" s="9"/>
      <c r="H651" s="8">
        <f t="shared" si="448"/>
        <v>1</v>
      </c>
      <c r="I651" s="4">
        <v>1</v>
      </c>
      <c r="J651" s="9" t="s">
        <v>216</v>
      </c>
      <c r="K651" s="14"/>
      <c r="L651" s="19">
        <f t="shared" si="449"/>
        <v>0</v>
      </c>
      <c r="M651" s="32"/>
      <c r="N651" s="345"/>
      <c r="O651" s="359">
        <f t="shared" si="450"/>
        <v>0</v>
      </c>
      <c r="P651" s="19">
        <f t="shared" si="451"/>
        <v>0</v>
      </c>
      <c r="Q651" s="42"/>
      <c r="R651" s="42"/>
      <c r="S651" s="42"/>
      <c r="T651" s="42"/>
      <c r="U651" s="19">
        <f t="shared" si="452"/>
        <v>0</v>
      </c>
      <c r="V651" s="45"/>
      <c r="X651" s="1"/>
      <c r="Y651" s="1"/>
      <c r="Z651" s="1"/>
      <c r="AA651" s="1"/>
      <c r="AB651" s="1"/>
      <c r="AC651" s="1"/>
      <c r="AD651" s="1"/>
      <c r="AE651" s="1"/>
      <c r="AF651" s="1"/>
      <c r="AG651" s="1"/>
      <c r="AH651" s="1"/>
      <c r="AI651" s="1"/>
    </row>
    <row r="652" spans="1:35" s="3" customFormat="1">
      <c r="A652" s="180">
        <v>5151</v>
      </c>
      <c r="B652" s="53" t="s">
        <v>722</v>
      </c>
      <c r="C652" s="53"/>
      <c r="D652" s="7"/>
      <c r="E652" s="9"/>
      <c r="F652" s="173">
        <v>1</v>
      </c>
      <c r="G652" s="9"/>
      <c r="H652" s="8">
        <f t="shared" si="448"/>
        <v>1</v>
      </c>
      <c r="I652" s="4">
        <v>1</v>
      </c>
      <c r="J652" s="9" t="s">
        <v>216</v>
      </c>
      <c r="K652" s="14"/>
      <c r="L652" s="19">
        <f t="shared" si="449"/>
        <v>0</v>
      </c>
      <c r="M652" s="32"/>
      <c r="N652" s="345"/>
      <c r="O652" s="359">
        <f t="shared" si="450"/>
        <v>0</v>
      </c>
      <c r="P652" s="19">
        <f t="shared" si="451"/>
        <v>0</v>
      </c>
      <c r="Q652" s="42"/>
      <c r="R652" s="42"/>
      <c r="S652" s="42"/>
      <c r="T652" s="42"/>
      <c r="U652" s="19">
        <f t="shared" si="452"/>
        <v>0</v>
      </c>
      <c r="V652" s="45"/>
      <c r="X652" s="1"/>
      <c r="Y652" s="1"/>
      <c r="Z652" s="1"/>
      <c r="AA652" s="1"/>
      <c r="AB652" s="1"/>
      <c r="AC652" s="1"/>
      <c r="AD652" s="1"/>
      <c r="AE652" s="1"/>
      <c r="AF652" s="1"/>
      <c r="AG652" s="1"/>
      <c r="AH652" s="1"/>
      <c r="AI652" s="1"/>
    </row>
    <row r="653" spans="1:35" s="3" customFormat="1">
      <c r="A653" s="180">
        <v>5152</v>
      </c>
      <c r="B653" s="54" t="s">
        <v>723</v>
      </c>
      <c r="C653" s="54"/>
      <c r="D653" s="7"/>
      <c r="E653" s="9"/>
      <c r="F653" s="173">
        <v>1</v>
      </c>
      <c r="G653" s="9"/>
      <c r="H653" s="8">
        <f t="shared" si="448"/>
        <v>1</v>
      </c>
      <c r="I653" s="4">
        <v>1</v>
      </c>
      <c r="J653" s="9" t="s">
        <v>216</v>
      </c>
      <c r="K653" s="14"/>
      <c r="L653" s="19">
        <f t="shared" si="449"/>
        <v>0</v>
      </c>
      <c r="M653" s="32"/>
      <c r="N653" s="345"/>
      <c r="O653" s="359">
        <f t="shared" si="450"/>
        <v>0</v>
      </c>
      <c r="P653" s="19">
        <f t="shared" si="451"/>
        <v>0</v>
      </c>
      <c r="Q653" s="42"/>
      <c r="R653" s="42"/>
      <c r="S653" s="42"/>
      <c r="T653" s="42"/>
      <c r="U653" s="19">
        <f t="shared" si="452"/>
        <v>0</v>
      </c>
      <c r="V653" s="42">
        <f>P653</f>
        <v>0</v>
      </c>
      <c r="X653" s="1"/>
      <c r="Y653" s="1"/>
      <c r="Z653" s="1"/>
      <c r="AA653" s="1"/>
      <c r="AB653" s="1"/>
      <c r="AC653" s="1"/>
      <c r="AD653" s="1"/>
      <c r="AE653" s="1"/>
      <c r="AF653" s="1"/>
      <c r="AG653" s="1"/>
      <c r="AH653" s="1"/>
      <c r="AI653" s="1"/>
    </row>
    <row r="654" spans="1:35" s="3" customFormat="1">
      <c r="A654" s="180">
        <v>5153</v>
      </c>
      <c r="B654" s="54" t="s">
        <v>980</v>
      </c>
      <c r="C654" s="54"/>
      <c r="D654" s="7"/>
      <c r="E654" s="9"/>
      <c r="F654" s="173">
        <v>1</v>
      </c>
      <c r="G654" s="9"/>
      <c r="H654" s="8">
        <f t="shared" si="448"/>
        <v>1</v>
      </c>
      <c r="I654" s="4">
        <v>1</v>
      </c>
      <c r="J654" s="9" t="s">
        <v>216</v>
      </c>
      <c r="K654" s="14"/>
      <c r="L654" s="19">
        <f t="shared" si="449"/>
        <v>0</v>
      </c>
      <c r="M654" s="32"/>
      <c r="N654" s="345"/>
      <c r="O654" s="359">
        <f t="shared" si="450"/>
        <v>0</v>
      </c>
      <c r="P654" s="19">
        <f t="shared" si="451"/>
        <v>0</v>
      </c>
      <c r="Q654" s="42"/>
      <c r="R654" s="42"/>
      <c r="S654" s="42"/>
      <c r="T654" s="42"/>
      <c r="U654" s="19">
        <f t="shared" si="452"/>
        <v>0</v>
      </c>
      <c r="V654" s="45"/>
      <c r="X654" s="1"/>
      <c r="Y654" s="1"/>
      <c r="Z654" s="1"/>
      <c r="AA654" s="1"/>
      <c r="AB654" s="1"/>
      <c r="AC654" s="1"/>
      <c r="AD654" s="1"/>
      <c r="AE654" s="1"/>
      <c r="AF654" s="1"/>
      <c r="AG654" s="1"/>
      <c r="AH654" s="1"/>
      <c r="AI654" s="1"/>
    </row>
    <row r="655" spans="1:35" s="3" customFormat="1">
      <c r="A655" s="48">
        <v>5170</v>
      </c>
      <c r="B655" s="53" t="s">
        <v>963</v>
      </c>
      <c r="C655" s="53"/>
      <c r="D655" s="7"/>
      <c r="E655" s="9"/>
      <c r="F655" s="173">
        <v>1</v>
      </c>
      <c r="G655" s="9"/>
      <c r="H655" s="8">
        <f t="shared" si="448"/>
        <v>1</v>
      </c>
      <c r="I655" s="4">
        <v>1</v>
      </c>
      <c r="J655" s="9" t="s">
        <v>216</v>
      </c>
      <c r="K655" s="14"/>
      <c r="L655" s="19">
        <f t="shared" si="449"/>
        <v>0</v>
      </c>
      <c r="M655" s="32"/>
      <c r="N655" s="345"/>
      <c r="O655" s="359">
        <f t="shared" si="450"/>
        <v>0</v>
      </c>
      <c r="P655" s="19">
        <f t="shared" si="451"/>
        <v>0</v>
      </c>
      <c r="Q655" s="42"/>
      <c r="R655" s="42"/>
      <c r="S655" s="42"/>
      <c r="T655" s="42"/>
      <c r="U655" s="19">
        <f t="shared" si="452"/>
        <v>0</v>
      </c>
      <c r="V655" s="42">
        <f>P655</f>
        <v>0</v>
      </c>
      <c r="X655" s="1"/>
      <c r="Y655" s="1"/>
      <c r="Z655" s="1"/>
      <c r="AA655" s="1"/>
      <c r="AB655" s="1"/>
      <c r="AC655" s="1"/>
      <c r="AD655" s="1"/>
      <c r="AE655" s="1"/>
      <c r="AF655" s="1"/>
      <c r="AG655" s="1"/>
      <c r="AH655" s="1"/>
      <c r="AI655" s="1"/>
    </row>
    <row r="656" spans="1:35" s="3" customFormat="1">
      <c r="A656" s="48"/>
      <c r="B656" s="55" t="s">
        <v>253</v>
      </c>
      <c r="C656" s="55"/>
      <c r="D656" s="7"/>
      <c r="E656" s="9"/>
      <c r="F656" s="173"/>
      <c r="G656" s="9"/>
      <c r="H656" s="8"/>
      <c r="I656" s="4"/>
      <c r="J656" s="9"/>
      <c r="K656" s="14"/>
      <c r="L656" s="21">
        <f t="shared" ref="L656:V656" si="454">SUM(L645:L655)</f>
        <v>0</v>
      </c>
      <c r="M656" s="28">
        <f t="shared" si="454"/>
        <v>0</v>
      </c>
      <c r="N656" s="346">
        <f t="shared" ref="N656" si="455">SUM(N645:N655)</f>
        <v>0</v>
      </c>
      <c r="O656" s="355">
        <f t="shared" ref="O656" si="456">SUM(O645:O655)</f>
        <v>0</v>
      </c>
      <c r="P656" s="21">
        <f t="shared" si="454"/>
        <v>0</v>
      </c>
      <c r="Q656" s="43">
        <f t="shared" si="454"/>
        <v>0</v>
      </c>
      <c r="R656" s="43">
        <f t="shared" si="454"/>
        <v>0</v>
      </c>
      <c r="S656" s="43">
        <f t="shared" si="454"/>
        <v>0</v>
      </c>
      <c r="T656" s="43">
        <f t="shared" si="454"/>
        <v>0</v>
      </c>
      <c r="U656" s="21">
        <f t="shared" si="454"/>
        <v>0</v>
      </c>
      <c r="V656" s="43">
        <f t="shared" si="454"/>
        <v>0</v>
      </c>
      <c r="X656" s="1"/>
      <c r="Y656" s="1"/>
      <c r="Z656" s="1"/>
      <c r="AA656" s="1"/>
      <c r="AB656" s="1"/>
      <c r="AC656" s="1"/>
      <c r="AD656" s="1"/>
      <c r="AE656" s="1"/>
      <c r="AF656" s="1"/>
      <c r="AG656" s="1"/>
      <c r="AH656" s="1"/>
      <c r="AI656" s="1"/>
    </row>
    <row r="657" spans="1:35" s="3" customFormat="1">
      <c r="A657" s="48"/>
      <c r="B657" s="53"/>
      <c r="C657" s="53"/>
      <c r="D657" s="7"/>
      <c r="E657" s="4"/>
      <c r="F657" s="173"/>
      <c r="G657" s="9"/>
      <c r="H657" s="8"/>
      <c r="I657" s="4"/>
      <c r="J657" s="4"/>
      <c r="K657" s="14"/>
      <c r="L657" s="19"/>
      <c r="M657" s="32"/>
      <c r="N657" s="345"/>
      <c r="O657" s="359"/>
      <c r="P657" s="19"/>
      <c r="Q657" s="42"/>
      <c r="R657" s="42"/>
      <c r="S657" s="42"/>
      <c r="T657" s="42"/>
      <c r="U657" s="19"/>
      <c r="V657" s="42"/>
      <c r="X657" s="1"/>
      <c r="Y657" s="1"/>
      <c r="Z657" s="1"/>
      <c r="AA657" s="1"/>
      <c r="AB657" s="1"/>
      <c r="AC657" s="1"/>
      <c r="AD657" s="1"/>
      <c r="AE657" s="1"/>
      <c r="AF657" s="1"/>
      <c r="AG657" s="1"/>
      <c r="AH657" s="1"/>
      <c r="AI657" s="1"/>
    </row>
    <row r="658" spans="1:35" s="3" customFormat="1">
      <c r="A658" s="181">
        <v>5200</v>
      </c>
      <c r="B658" s="38" t="s">
        <v>241</v>
      </c>
      <c r="C658" s="38"/>
      <c r="D658" s="7"/>
      <c r="E658" s="9"/>
      <c r="F658" s="173"/>
      <c r="G658" s="9"/>
      <c r="H658" s="8"/>
      <c r="I658" s="4"/>
      <c r="J658" s="9"/>
      <c r="K658" s="14"/>
      <c r="L658" s="19"/>
      <c r="M658" s="32"/>
      <c r="N658" s="345"/>
      <c r="O658" s="359"/>
      <c r="P658" s="19"/>
      <c r="Q658" s="42"/>
      <c r="R658" s="42"/>
      <c r="S658" s="42"/>
      <c r="T658" s="42"/>
      <c r="U658" s="19"/>
      <c r="V658" s="42"/>
      <c r="X658" s="1"/>
      <c r="Y658" s="1"/>
      <c r="Z658" s="1"/>
      <c r="AA658" s="1"/>
      <c r="AB658" s="1"/>
      <c r="AC658" s="1"/>
      <c r="AD658" s="1"/>
      <c r="AE658" s="1"/>
      <c r="AF658" s="1"/>
      <c r="AG658" s="1"/>
      <c r="AH658" s="1"/>
      <c r="AI658" s="1"/>
    </row>
    <row r="659" spans="1:35" s="3" customFormat="1">
      <c r="A659" s="48">
        <v>5201</v>
      </c>
      <c r="B659" s="53" t="s">
        <v>125</v>
      </c>
      <c r="C659" s="53"/>
      <c r="D659" s="7"/>
      <c r="E659" s="9"/>
      <c r="F659" s="173">
        <v>1</v>
      </c>
      <c r="G659" s="9"/>
      <c r="H659" s="8">
        <f t="shared" ref="H659:H665" si="457">SUM(E659:G659)</f>
        <v>1</v>
      </c>
      <c r="I659" s="4">
        <v>1</v>
      </c>
      <c r="J659" s="9" t="s">
        <v>216</v>
      </c>
      <c r="K659" s="14"/>
      <c r="L659" s="19">
        <f t="shared" ref="L659:L665" si="458">H659*I659*K659</f>
        <v>0</v>
      </c>
      <c r="M659" s="32"/>
      <c r="N659" s="345"/>
      <c r="O659" s="359">
        <f t="shared" ref="O659:O665" si="459">L:L+N:N</f>
        <v>0</v>
      </c>
      <c r="P659" s="19">
        <f t="shared" ref="P659:P665" si="460">MAX(L659-SUM(Q659:T659),0)</f>
        <v>0</v>
      </c>
      <c r="Q659" s="42"/>
      <c r="R659" s="42"/>
      <c r="S659" s="42"/>
      <c r="T659" s="42"/>
      <c r="U659" s="19">
        <f t="shared" ref="U659:U665" si="461">L659-SUM(P659:T659)</f>
        <v>0</v>
      </c>
      <c r="V659" s="42">
        <f t="shared" ref="V659:V664" si="462">P659</f>
        <v>0</v>
      </c>
      <c r="X659" s="1"/>
      <c r="Y659" s="1"/>
      <c r="Z659" s="1"/>
      <c r="AA659" s="1"/>
      <c r="AB659" s="1"/>
      <c r="AC659" s="1"/>
      <c r="AD659" s="1"/>
      <c r="AE659" s="1"/>
      <c r="AF659" s="1"/>
      <c r="AG659" s="1"/>
      <c r="AH659" s="1"/>
      <c r="AI659" s="1"/>
    </row>
    <row r="660" spans="1:35" s="3" customFormat="1">
      <c r="A660" s="180">
        <v>5202</v>
      </c>
      <c r="B660" s="53" t="s">
        <v>964</v>
      </c>
      <c r="C660" s="53"/>
      <c r="D660" s="7"/>
      <c r="E660" s="9"/>
      <c r="F660" s="173">
        <v>1</v>
      </c>
      <c r="G660" s="9"/>
      <c r="H660" s="8">
        <f t="shared" si="457"/>
        <v>1</v>
      </c>
      <c r="I660" s="4">
        <v>1</v>
      </c>
      <c r="J660" s="9" t="s">
        <v>216</v>
      </c>
      <c r="K660" s="14"/>
      <c r="L660" s="19">
        <f t="shared" si="458"/>
        <v>0</v>
      </c>
      <c r="M660" s="32"/>
      <c r="N660" s="345"/>
      <c r="O660" s="359">
        <f t="shared" si="459"/>
        <v>0</v>
      </c>
      <c r="P660" s="19">
        <f t="shared" si="460"/>
        <v>0</v>
      </c>
      <c r="Q660" s="42"/>
      <c r="R660" s="42"/>
      <c r="S660" s="42"/>
      <c r="T660" s="42"/>
      <c r="U660" s="19">
        <f t="shared" si="461"/>
        <v>0</v>
      </c>
      <c r="V660" s="42">
        <f t="shared" si="462"/>
        <v>0</v>
      </c>
      <c r="X660" s="1"/>
      <c r="Y660" s="1"/>
      <c r="Z660" s="1"/>
      <c r="AA660" s="1"/>
      <c r="AB660" s="1"/>
      <c r="AC660" s="1"/>
      <c r="AD660" s="1"/>
      <c r="AE660" s="1"/>
      <c r="AF660" s="1"/>
      <c r="AG660" s="1"/>
      <c r="AH660" s="1"/>
      <c r="AI660" s="1"/>
    </row>
    <row r="661" spans="1:35" s="3" customFormat="1">
      <c r="A661" s="48">
        <v>5203</v>
      </c>
      <c r="B661" s="53" t="s">
        <v>715</v>
      </c>
      <c r="C661" s="53"/>
      <c r="D661" s="7"/>
      <c r="E661" s="9"/>
      <c r="F661" s="173">
        <v>1</v>
      </c>
      <c r="G661" s="9"/>
      <c r="H661" s="8">
        <f t="shared" si="457"/>
        <v>1</v>
      </c>
      <c r="I661" s="4">
        <v>1</v>
      </c>
      <c r="J661" s="9" t="s">
        <v>216</v>
      </c>
      <c r="K661" s="14"/>
      <c r="L661" s="19">
        <f t="shared" si="458"/>
        <v>0</v>
      </c>
      <c r="M661" s="32"/>
      <c r="N661" s="345"/>
      <c r="O661" s="359">
        <f t="shared" si="459"/>
        <v>0</v>
      </c>
      <c r="P661" s="19">
        <f t="shared" si="460"/>
        <v>0</v>
      </c>
      <c r="Q661" s="42"/>
      <c r="R661" s="42"/>
      <c r="S661" s="42"/>
      <c r="T661" s="42"/>
      <c r="U661" s="19">
        <f t="shared" si="461"/>
        <v>0</v>
      </c>
      <c r="V661" s="42">
        <f t="shared" si="462"/>
        <v>0</v>
      </c>
      <c r="X661" s="1"/>
      <c r="Y661" s="1"/>
      <c r="Z661" s="1"/>
      <c r="AA661" s="1"/>
      <c r="AB661" s="1"/>
      <c r="AC661" s="1"/>
      <c r="AD661" s="1"/>
      <c r="AE661" s="1"/>
      <c r="AF661" s="1"/>
      <c r="AG661" s="1"/>
      <c r="AH661" s="1"/>
      <c r="AI661" s="1"/>
    </row>
    <row r="662" spans="1:35" s="3" customFormat="1">
      <c r="A662" s="48">
        <v>5210</v>
      </c>
      <c r="B662" s="53" t="s">
        <v>965</v>
      </c>
      <c r="C662" s="53"/>
      <c r="D662" s="7"/>
      <c r="E662" s="9"/>
      <c r="F662" s="173">
        <v>1</v>
      </c>
      <c r="G662" s="9"/>
      <c r="H662" s="8">
        <f t="shared" si="457"/>
        <v>1</v>
      </c>
      <c r="I662" s="4">
        <v>1</v>
      </c>
      <c r="J662" s="9" t="s">
        <v>216</v>
      </c>
      <c r="K662" s="14"/>
      <c r="L662" s="19">
        <f t="shared" si="458"/>
        <v>0</v>
      </c>
      <c r="M662" s="32"/>
      <c r="N662" s="345"/>
      <c r="O662" s="359">
        <f t="shared" si="459"/>
        <v>0</v>
      </c>
      <c r="P662" s="19">
        <f t="shared" si="460"/>
        <v>0</v>
      </c>
      <c r="Q662" s="42"/>
      <c r="R662" s="42"/>
      <c r="S662" s="42"/>
      <c r="T662" s="42"/>
      <c r="U662" s="19">
        <f t="shared" si="461"/>
        <v>0</v>
      </c>
      <c r="V662" s="42">
        <f t="shared" si="462"/>
        <v>0</v>
      </c>
      <c r="X662" s="1"/>
      <c r="Y662" s="1"/>
      <c r="Z662" s="1"/>
      <c r="AA662" s="1"/>
      <c r="AB662" s="1"/>
      <c r="AC662" s="1"/>
      <c r="AD662" s="1"/>
      <c r="AE662" s="1"/>
      <c r="AF662" s="1"/>
      <c r="AG662" s="1"/>
      <c r="AH662" s="1"/>
      <c r="AI662" s="1"/>
    </row>
    <row r="663" spans="1:35" s="3" customFormat="1">
      <c r="A663" s="180">
        <v>5240</v>
      </c>
      <c r="B663" s="53" t="s">
        <v>350</v>
      </c>
      <c r="C663" s="53"/>
      <c r="D663" s="7"/>
      <c r="E663" s="9"/>
      <c r="F663" s="173">
        <v>1</v>
      </c>
      <c r="G663" s="9"/>
      <c r="H663" s="8">
        <f t="shared" si="457"/>
        <v>1</v>
      </c>
      <c r="I663" s="4">
        <v>1</v>
      </c>
      <c r="J663" s="9" t="s">
        <v>216</v>
      </c>
      <c r="K663" s="14"/>
      <c r="L663" s="19">
        <f t="shared" si="458"/>
        <v>0</v>
      </c>
      <c r="M663" s="32"/>
      <c r="N663" s="345"/>
      <c r="O663" s="359">
        <f t="shared" si="459"/>
        <v>0</v>
      </c>
      <c r="P663" s="19">
        <f t="shared" si="460"/>
        <v>0</v>
      </c>
      <c r="Q663" s="42"/>
      <c r="R663" s="42"/>
      <c r="S663" s="42"/>
      <c r="T663" s="42"/>
      <c r="U663" s="19">
        <f t="shared" si="461"/>
        <v>0</v>
      </c>
      <c r="V663" s="42">
        <f t="shared" si="462"/>
        <v>0</v>
      </c>
      <c r="X663" s="1"/>
      <c r="Y663" s="1"/>
      <c r="Z663" s="1"/>
      <c r="AA663" s="1"/>
      <c r="AB663" s="1"/>
      <c r="AC663" s="1"/>
      <c r="AD663" s="1"/>
      <c r="AE663" s="1"/>
      <c r="AF663" s="1"/>
      <c r="AG663" s="1"/>
      <c r="AH663" s="1"/>
      <c r="AI663" s="1"/>
    </row>
    <row r="664" spans="1:35" s="3" customFormat="1">
      <c r="A664" s="48">
        <v>5244</v>
      </c>
      <c r="B664" s="53" t="s">
        <v>940</v>
      </c>
      <c r="C664" s="53"/>
      <c r="D664" s="7"/>
      <c r="E664" s="9"/>
      <c r="F664" s="173">
        <v>1</v>
      </c>
      <c r="G664" s="9"/>
      <c r="H664" s="8">
        <f t="shared" si="457"/>
        <v>1</v>
      </c>
      <c r="I664" s="4">
        <v>1</v>
      </c>
      <c r="J664" s="9" t="s">
        <v>216</v>
      </c>
      <c r="K664" s="14"/>
      <c r="L664" s="19">
        <f t="shared" si="458"/>
        <v>0</v>
      </c>
      <c r="M664" s="32"/>
      <c r="N664" s="345"/>
      <c r="O664" s="359">
        <f t="shared" si="459"/>
        <v>0</v>
      </c>
      <c r="P664" s="19">
        <f t="shared" si="460"/>
        <v>0</v>
      </c>
      <c r="Q664" s="42"/>
      <c r="R664" s="42"/>
      <c r="S664" s="42"/>
      <c r="T664" s="42"/>
      <c r="U664" s="19">
        <f t="shared" si="461"/>
        <v>0</v>
      </c>
      <c r="V664" s="42">
        <f t="shared" si="462"/>
        <v>0</v>
      </c>
      <c r="X664" s="1"/>
      <c r="Y664" s="1"/>
      <c r="Z664" s="1"/>
      <c r="AA664" s="1"/>
      <c r="AB664" s="1"/>
      <c r="AC664" s="1"/>
      <c r="AD664" s="1"/>
      <c r="AE664" s="1"/>
      <c r="AF664" s="1"/>
      <c r="AG664" s="1"/>
      <c r="AH664" s="1"/>
      <c r="AI664" s="1"/>
    </row>
    <row r="665" spans="1:35" s="3" customFormat="1">
      <c r="A665" s="48">
        <v>5247</v>
      </c>
      <c r="B665" s="53" t="s">
        <v>958</v>
      </c>
      <c r="C665" s="53"/>
      <c r="D665" s="7"/>
      <c r="E665" s="9"/>
      <c r="F665" s="173">
        <v>1</v>
      </c>
      <c r="G665" s="9"/>
      <c r="H665" s="8">
        <f t="shared" si="457"/>
        <v>1</v>
      </c>
      <c r="I665" s="4">
        <v>1</v>
      </c>
      <c r="J665" s="9" t="s">
        <v>216</v>
      </c>
      <c r="K665" s="14"/>
      <c r="L665" s="19">
        <f t="shared" si="458"/>
        <v>0</v>
      </c>
      <c r="M665" s="32"/>
      <c r="N665" s="345"/>
      <c r="O665" s="359">
        <f t="shared" si="459"/>
        <v>0</v>
      </c>
      <c r="P665" s="19">
        <f t="shared" si="460"/>
        <v>0</v>
      </c>
      <c r="Q665" s="42"/>
      <c r="R665" s="42"/>
      <c r="S665" s="42"/>
      <c r="T665" s="42"/>
      <c r="U665" s="19">
        <f t="shared" si="461"/>
        <v>0</v>
      </c>
      <c r="V665" s="45"/>
      <c r="X665" s="1"/>
      <c r="Y665" s="1"/>
      <c r="Z665" s="1"/>
      <c r="AA665" s="1"/>
      <c r="AB665" s="1"/>
      <c r="AC665" s="1"/>
      <c r="AD665" s="1"/>
      <c r="AE665" s="1"/>
      <c r="AF665" s="1"/>
      <c r="AG665" s="1"/>
      <c r="AH665" s="1"/>
      <c r="AI665" s="1"/>
    </row>
    <row r="666" spans="1:35" s="3" customFormat="1">
      <c r="A666" s="18"/>
      <c r="B666" s="55" t="s">
        <v>253</v>
      </c>
      <c r="C666" s="55"/>
      <c r="D666" s="7"/>
      <c r="E666" s="9"/>
      <c r="F666" s="173"/>
      <c r="G666" s="9"/>
      <c r="H666" s="8"/>
      <c r="I666" s="4"/>
      <c r="J666" s="9"/>
      <c r="K666" s="14"/>
      <c r="L666" s="21">
        <f t="shared" ref="L666:V666" si="463">SUM(L659:L665)</f>
        <v>0</v>
      </c>
      <c r="M666" s="28">
        <f t="shared" si="463"/>
        <v>0</v>
      </c>
      <c r="N666" s="346">
        <f t="shared" ref="N666" si="464">SUM(N659:N665)</f>
        <v>0</v>
      </c>
      <c r="O666" s="355">
        <f t="shared" ref="O666" si="465">SUM(O659:O665)</f>
        <v>0</v>
      </c>
      <c r="P666" s="21">
        <f t="shared" si="463"/>
        <v>0</v>
      </c>
      <c r="Q666" s="43">
        <f t="shared" si="463"/>
        <v>0</v>
      </c>
      <c r="R666" s="43">
        <f t="shared" si="463"/>
        <v>0</v>
      </c>
      <c r="S666" s="43">
        <f t="shared" si="463"/>
        <v>0</v>
      </c>
      <c r="T666" s="43">
        <f t="shared" si="463"/>
        <v>0</v>
      </c>
      <c r="U666" s="21">
        <f t="shared" si="463"/>
        <v>0</v>
      </c>
      <c r="V666" s="43">
        <f t="shared" si="463"/>
        <v>0</v>
      </c>
      <c r="X666" s="1"/>
      <c r="Y666" s="1"/>
      <c r="Z666" s="1"/>
      <c r="AA666" s="1"/>
      <c r="AB666" s="1"/>
      <c r="AC666" s="1"/>
      <c r="AD666" s="1"/>
      <c r="AE666" s="1"/>
      <c r="AF666" s="1"/>
      <c r="AG666" s="1"/>
      <c r="AH666" s="1"/>
      <c r="AI666" s="1"/>
    </row>
    <row r="667" spans="1:35" s="3" customFormat="1">
      <c r="A667" s="18"/>
      <c r="B667" s="55"/>
      <c r="C667" s="55"/>
      <c r="D667" s="7"/>
      <c r="E667" s="4"/>
      <c r="F667" s="173"/>
      <c r="G667" s="9"/>
      <c r="H667" s="8"/>
      <c r="I667" s="4"/>
      <c r="J667" s="10"/>
      <c r="K667" s="14"/>
      <c r="L667" s="24"/>
      <c r="M667" s="30"/>
      <c r="N667" s="368"/>
      <c r="O667" s="357"/>
      <c r="P667" s="24"/>
      <c r="Q667" s="42"/>
      <c r="R667" s="42"/>
      <c r="S667" s="42"/>
      <c r="T667" s="42"/>
      <c r="U667" s="19"/>
      <c r="V667" s="42"/>
      <c r="X667" s="1"/>
      <c r="Y667" s="1"/>
      <c r="Z667" s="1"/>
      <c r="AA667" s="1"/>
      <c r="AB667" s="1"/>
      <c r="AC667" s="1"/>
      <c r="AD667" s="1"/>
      <c r="AE667" s="1"/>
      <c r="AF667" s="1"/>
      <c r="AG667" s="1"/>
      <c r="AH667" s="1"/>
      <c r="AI667" s="1"/>
    </row>
    <row r="668" spans="1:35" s="3" customFormat="1" ht="12" customHeight="1">
      <c r="A668" s="50">
        <v>5300</v>
      </c>
      <c r="B668" s="38" t="s">
        <v>819</v>
      </c>
      <c r="C668" s="38"/>
      <c r="D668" s="7"/>
      <c r="E668" s="9"/>
      <c r="F668" s="173"/>
      <c r="G668" s="9"/>
      <c r="H668" s="8"/>
      <c r="I668" s="4"/>
      <c r="J668" s="9"/>
      <c r="K668" s="14"/>
      <c r="L668" s="19"/>
      <c r="M668" s="32"/>
      <c r="N668" s="345"/>
      <c r="O668" s="359"/>
      <c r="P668" s="19"/>
      <c r="Q668" s="42"/>
      <c r="R668" s="42"/>
      <c r="S668" s="42"/>
      <c r="T668" s="42"/>
      <c r="U668" s="19"/>
      <c r="V668" s="42"/>
      <c r="X668" s="1"/>
      <c r="Y668" s="1"/>
      <c r="Z668" s="1"/>
      <c r="AA668" s="1"/>
      <c r="AB668" s="1"/>
      <c r="AC668" s="1"/>
      <c r="AD668" s="1"/>
      <c r="AE668" s="1"/>
      <c r="AF668" s="1"/>
      <c r="AG668" s="1"/>
      <c r="AH668" s="1"/>
      <c r="AI668" s="1"/>
    </row>
    <row r="669" spans="1:35" s="3" customFormat="1">
      <c r="A669" s="180">
        <v>5301</v>
      </c>
      <c r="B669" s="53" t="s">
        <v>986</v>
      </c>
      <c r="C669" s="53" t="s">
        <v>1030</v>
      </c>
      <c r="D669" s="7"/>
      <c r="E669" s="9"/>
      <c r="F669" s="173">
        <f>esd</f>
        <v>0</v>
      </c>
      <c r="G669" s="9"/>
      <c r="H669" s="8">
        <f t="shared" ref="H669:H689" si="466">SUM(E669:G669)</f>
        <v>0</v>
      </c>
      <c r="I669" s="4">
        <v>1</v>
      </c>
      <c r="J669" s="9" t="s">
        <v>260</v>
      </c>
      <c r="K669" s="14"/>
      <c r="L669" s="19">
        <f t="shared" ref="L669:L689" si="467">H669*I669*K669</f>
        <v>0</v>
      </c>
      <c r="M669" s="32"/>
      <c r="N669" s="345"/>
      <c r="O669" s="359">
        <f t="shared" ref="O669:O689" si="468">L:L+N:N</f>
        <v>0</v>
      </c>
      <c r="P669" s="19">
        <f t="shared" ref="P669:P689" si="469">MAX(L669-SUM(Q669:T669),0)</f>
        <v>0</v>
      </c>
      <c r="Q669" s="42"/>
      <c r="R669" s="42"/>
      <c r="S669" s="42"/>
      <c r="T669" s="42"/>
      <c r="U669" s="19">
        <f t="shared" ref="U669:U689" si="470">L669-SUM(P669:T669)</f>
        <v>0</v>
      </c>
      <c r="V669" s="42">
        <f t="shared" ref="V669:V687" si="471">P669</f>
        <v>0</v>
      </c>
      <c r="X669" s="1"/>
      <c r="Y669" s="1"/>
      <c r="Z669" s="1"/>
      <c r="AA669" s="1"/>
      <c r="AB669" s="1"/>
      <c r="AC669" s="1"/>
      <c r="AD669" s="1"/>
      <c r="AE669" s="1"/>
      <c r="AF669" s="1"/>
      <c r="AG669" s="1"/>
      <c r="AH669" s="1"/>
      <c r="AI669" s="1"/>
    </row>
    <row r="670" spans="1:35" s="3" customFormat="1">
      <c r="A670" s="180">
        <v>5302</v>
      </c>
      <c r="B670" s="53" t="s">
        <v>467</v>
      </c>
      <c r="C670" s="53" t="s">
        <v>1030</v>
      </c>
      <c r="D670" s="7"/>
      <c r="E670" s="9"/>
      <c r="F670" s="173">
        <v>1</v>
      </c>
      <c r="G670" s="9"/>
      <c r="H670" s="8">
        <f t="shared" si="466"/>
        <v>1</v>
      </c>
      <c r="I670" s="4">
        <v>1</v>
      </c>
      <c r="J670" s="9" t="s">
        <v>260</v>
      </c>
      <c r="K670" s="14"/>
      <c r="L670" s="19">
        <f t="shared" si="467"/>
        <v>0</v>
      </c>
      <c r="M670" s="32"/>
      <c r="N670" s="345"/>
      <c r="O670" s="359">
        <f t="shared" si="468"/>
        <v>0</v>
      </c>
      <c r="P670" s="19">
        <f t="shared" si="469"/>
        <v>0</v>
      </c>
      <c r="Q670" s="42"/>
      <c r="R670" s="42"/>
      <c r="S670" s="42"/>
      <c r="T670" s="42"/>
      <c r="U670" s="19">
        <f t="shared" si="470"/>
        <v>0</v>
      </c>
      <c r="V670" s="42">
        <f t="shared" si="471"/>
        <v>0</v>
      </c>
      <c r="X670" s="1"/>
      <c r="Y670" s="1"/>
      <c r="Z670" s="1"/>
      <c r="AA670" s="1"/>
      <c r="AB670" s="1"/>
      <c r="AC670" s="1"/>
      <c r="AD670" s="1"/>
      <c r="AE670" s="1"/>
      <c r="AF670" s="1"/>
      <c r="AG670" s="1"/>
      <c r="AH670" s="1"/>
      <c r="AI670" s="1"/>
    </row>
    <row r="671" spans="1:35" s="3" customFormat="1">
      <c r="A671" s="180">
        <v>5303</v>
      </c>
      <c r="B671" s="53" t="s">
        <v>469</v>
      </c>
      <c r="C671" s="53" t="s">
        <v>1030</v>
      </c>
      <c r="D671" s="7"/>
      <c r="E671" s="9"/>
      <c r="F671" s="173">
        <v>1</v>
      </c>
      <c r="G671" s="9"/>
      <c r="H671" s="8">
        <f t="shared" si="466"/>
        <v>1</v>
      </c>
      <c r="I671" s="4">
        <v>1</v>
      </c>
      <c r="J671" s="9" t="s">
        <v>260</v>
      </c>
      <c r="K671" s="14"/>
      <c r="L671" s="19">
        <f t="shared" si="467"/>
        <v>0</v>
      </c>
      <c r="M671" s="32"/>
      <c r="N671" s="345"/>
      <c r="O671" s="359">
        <f t="shared" si="468"/>
        <v>0</v>
      </c>
      <c r="P671" s="19">
        <f t="shared" si="469"/>
        <v>0</v>
      </c>
      <c r="Q671" s="42"/>
      <c r="R671" s="42"/>
      <c r="S671" s="42"/>
      <c r="T671" s="42"/>
      <c r="U671" s="19">
        <f t="shared" si="470"/>
        <v>0</v>
      </c>
      <c r="V671" s="42">
        <f t="shared" si="471"/>
        <v>0</v>
      </c>
      <c r="X671" s="1"/>
      <c r="Y671" s="1"/>
      <c r="Z671" s="1"/>
      <c r="AA671" s="1"/>
      <c r="AB671" s="1"/>
      <c r="AC671" s="1"/>
      <c r="AD671" s="1"/>
      <c r="AE671" s="1"/>
      <c r="AF671" s="1"/>
      <c r="AG671" s="1"/>
      <c r="AH671" s="1"/>
      <c r="AI671" s="1"/>
    </row>
    <row r="672" spans="1:35" s="3" customFormat="1">
      <c r="A672" s="180">
        <v>5304</v>
      </c>
      <c r="B672" s="53" t="s">
        <v>471</v>
      </c>
      <c r="C672" s="53" t="s">
        <v>1030</v>
      </c>
      <c r="D672" s="7"/>
      <c r="E672" s="9"/>
      <c r="F672" s="173">
        <v>1</v>
      </c>
      <c r="G672" s="9"/>
      <c r="H672" s="8">
        <f t="shared" si="466"/>
        <v>1</v>
      </c>
      <c r="I672" s="4">
        <v>1</v>
      </c>
      <c r="J672" s="9" t="s">
        <v>260</v>
      </c>
      <c r="K672" s="14"/>
      <c r="L672" s="19">
        <f t="shared" si="467"/>
        <v>0</v>
      </c>
      <c r="M672" s="32"/>
      <c r="N672" s="345"/>
      <c r="O672" s="359">
        <f t="shared" si="468"/>
        <v>0</v>
      </c>
      <c r="P672" s="19">
        <f t="shared" si="469"/>
        <v>0</v>
      </c>
      <c r="Q672" s="42"/>
      <c r="R672" s="42"/>
      <c r="S672" s="42"/>
      <c r="T672" s="42"/>
      <c r="U672" s="19">
        <f t="shared" si="470"/>
        <v>0</v>
      </c>
      <c r="V672" s="42">
        <f t="shared" si="471"/>
        <v>0</v>
      </c>
      <c r="X672" s="1"/>
      <c r="Y672" s="1"/>
      <c r="Z672" s="1"/>
      <c r="AA672" s="1"/>
      <c r="AB672" s="1"/>
      <c r="AC672" s="1"/>
      <c r="AD672" s="1"/>
      <c r="AE672" s="1"/>
      <c r="AF672" s="1"/>
      <c r="AG672" s="1"/>
      <c r="AH672" s="1"/>
      <c r="AI672" s="1"/>
    </row>
    <row r="673" spans="1:35" s="3" customFormat="1">
      <c r="A673" s="180">
        <v>5305</v>
      </c>
      <c r="B673" s="53" t="s">
        <v>474</v>
      </c>
      <c r="C673" s="53" t="s">
        <v>1030</v>
      </c>
      <c r="D673" s="7"/>
      <c r="E673" s="9"/>
      <c r="F673" s="173">
        <v>1</v>
      </c>
      <c r="G673" s="9"/>
      <c r="H673" s="8">
        <f t="shared" si="466"/>
        <v>1</v>
      </c>
      <c r="I673" s="4">
        <v>1</v>
      </c>
      <c r="J673" s="9" t="s">
        <v>260</v>
      </c>
      <c r="K673" s="14"/>
      <c r="L673" s="19">
        <f t="shared" si="467"/>
        <v>0</v>
      </c>
      <c r="M673" s="32"/>
      <c r="N673" s="345"/>
      <c r="O673" s="359">
        <f t="shared" si="468"/>
        <v>0</v>
      </c>
      <c r="P673" s="19">
        <f t="shared" si="469"/>
        <v>0</v>
      </c>
      <c r="Q673" s="42"/>
      <c r="R673" s="42"/>
      <c r="S673" s="42"/>
      <c r="T673" s="42"/>
      <c r="U673" s="19">
        <f t="shared" si="470"/>
        <v>0</v>
      </c>
      <c r="V673" s="42">
        <f t="shared" si="471"/>
        <v>0</v>
      </c>
      <c r="X673" s="1"/>
      <c r="Y673" s="1"/>
      <c r="Z673" s="1"/>
      <c r="AA673" s="1"/>
      <c r="AB673" s="1"/>
      <c r="AC673" s="1"/>
      <c r="AD673" s="1"/>
      <c r="AE673" s="1"/>
      <c r="AF673" s="1"/>
      <c r="AG673" s="1"/>
      <c r="AH673" s="1"/>
      <c r="AI673" s="1"/>
    </row>
    <row r="674" spans="1:35" s="3" customFormat="1">
      <c r="A674" s="180">
        <v>5307</v>
      </c>
      <c r="B674" s="53" t="s">
        <v>724</v>
      </c>
      <c r="C674" s="53" t="s">
        <v>1030</v>
      </c>
      <c r="D674" s="7"/>
      <c r="E674" s="9"/>
      <c r="F674" s="173">
        <v>1</v>
      </c>
      <c r="G674" s="9"/>
      <c r="H674" s="8">
        <f t="shared" si="466"/>
        <v>1</v>
      </c>
      <c r="I674" s="4">
        <v>1</v>
      </c>
      <c r="J674" s="9" t="s">
        <v>260</v>
      </c>
      <c r="K674" s="14"/>
      <c r="L674" s="19">
        <f t="shared" si="467"/>
        <v>0</v>
      </c>
      <c r="M674" s="32"/>
      <c r="N674" s="345"/>
      <c r="O674" s="359">
        <f t="shared" si="468"/>
        <v>0</v>
      </c>
      <c r="P674" s="19">
        <f t="shared" si="469"/>
        <v>0</v>
      </c>
      <c r="Q674" s="42"/>
      <c r="R674" s="42"/>
      <c r="S674" s="42"/>
      <c r="T674" s="42"/>
      <c r="U674" s="19">
        <f t="shared" si="470"/>
        <v>0</v>
      </c>
      <c r="V674" s="42">
        <f t="shared" si="471"/>
        <v>0</v>
      </c>
      <c r="X674" s="1"/>
      <c r="Y674" s="1"/>
      <c r="Z674" s="1"/>
      <c r="AA674" s="1"/>
      <c r="AB674" s="1"/>
      <c r="AC674" s="1"/>
      <c r="AD674" s="1"/>
      <c r="AE674" s="1"/>
      <c r="AF674" s="1"/>
      <c r="AG674" s="1"/>
      <c r="AH674" s="1"/>
      <c r="AI674" s="1"/>
    </row>
    <row r="675" spans="1:35" s="3" customFormat="1">
      <c r="A675" s="180">
        <v>5310</v>
      </c>
      <c r="B675" s="53" t="s">
        <v>941</v>
      </c>
      <c r="C675" s="53" t="s">
        <v>1030</v>
      </c>
      <c r="D675" s="7"/>
      <c r="E675" s="9"/>
      <c r="F675" s="173">
        <v>1</v>
      </c>
      <c r="G675" s="9"/>
      <c r="H675" s="8">
        <f t="shared" si="466"/>
        <v>1</v>
      </c>
      <c r="I675" s="4">
        <v>1</v>
      </c>
      <c r="J675" s="9" t="s">
        <v>260</v>
      </c>
      <c r="K675" s="14"/>
      <c r="L675" s="19">
        <f t="shared" si="467"/>
        <v>0</v>
      </c>
      <c r="M675" s="32"/>
      <c r="N675" s="345"/>
      <c r="O675" s="359">
        <f t="shared" si="468"/>
        <v>0</v>
      </c>
      <c r="P675" s="19">
        <f t="shared" si="469"/>
        <v>0</v>
      </c>
      <c r="Q675" s="42"/>
      <c r="R675" s="42"/>
      <c r="S675" s="42"/>
      <c r="T675" s="42"/>
      <c r="U675" s="19">
        <f t="shared" si="470"/>
        <v>0</v>
      </c>
      <c r="V675" s="42">
        <f t="shared" si="471"/>
        <v>0</v>
      </c>
      <c r="X675" s="1"/>
      <c r="Y675" s="1"/>
      <c r="Z675" s="1"/>
      <c r="AA675" s="1"/>
      <c r="AB675" s="1"/>
      <c r="AC675" s="1"/>
      <c r="AD675" s="1"/>
      <c r="AE675" s="1"/>
      <c r="AF675" s="1"/>
      <c r="AG675" s="1"/>
      <c r="AH675" s="1"/>
      <c r="AI675" s="1"/>
    </row>
    <row r="676" spans="1:35" s="3" customFormat="1">
      <c r="A676" s="180">
        <v>5340</v>
      </c>
      <c r="B676" s="53" t="s">
        <v>476</v>
      </c>
      <c r="C676" s="53" t="s">
        <v>1030</v>
      </c>
      <c r="D676" s="7"/>
      <c r="E676" s="9"/>
      <c r="F676" s="173">
        <f>esd</f>
        <v>0</v>
      </c>
      <c r="G676" s="9"/>
      <c r="H676" s="8">
        <f t="shared" si="466"/>
        <v>0</v>
      </c>
      <c r="I676" s="4">
        <v>1</v>
      </c>
      <c r="J676" s="9" t="s">
        <v>260</v>
      </c>
      <c r="K676" s="14"/>
      <c r="L676" s="19">
        <f t="shared" si="467"/>
        <v>0</v>
      </c>
      <c r="M676" s="32"/>
      <c r="N676" s="345"/>
      <c r="O676" s="359">
        <f t="shared" si="468"/>
        <v>0</v>
      </c>
      <c r="P676" s="19">
        <f t="shared" si="469"/>
        <v>0</v>
      </c>
      <c r="Q676" s="42"/>
      <c r="R676" s="42"/>
      <c r="S676" s="42"/>
      <c r="T676" s="42"/>
      <c r="U676" s="19">
        <f t="shared" si="470"/>
        <v>0</v>
      </c>
      <c r="V676" s="42">
        <f t="shared" si="471"/>
        <v>0</v>
      </c>
      <c r="X676" s="1"/>
      <c r="Y676" s="1"/>
      <c r="Z676" s="1"/>
      <c r="AA676" s="1"/>
      <c r="AB676" s="1"/>
      <c r="AC676" s="1"/>
      <c r="AD676" s="1"/>
      <c r="AE676" s="1"/>
      <c r="AF676" s="1"/>
      <c r="AG676" s="1"/>
      <c r="AH676" s="1"/>
      <c r="AI676" s="1"/>
    </row>
    <row r="677" spans="1:35" s="3" customFormat="1">
      <c r="A677" s="180">
        <v>5346</v>
      </c>
      <c r="B677" s="53" t="s">
        <v>166</v>
      </c>
      <c r="C677" s="53" t="s">
        <v>1030</v>
      </c>
      <c r="D677" s="7"/>
      <c r="E677" s="9"/>
      <c r="F677" s="173">
        <v>1</v>
      </c>
      <c r="G677" s="9"/>
      <c r="H677" s="8">
        <f t="shared" si="466"/>
        <v>1</v>
      </c>
      <c r="I677" s="4">
        <v>1</v>
      </c>
      <c r="J677" s="9" t="s">
        <v>260</v>
      </c>
      <c r="K677" s="14"/>
      <c r="L677" s="19">
        <f t="shared" si="467"/>
        <v>0</v>
      </c>
      <c r="M677" s="32"/>
      <c r="N677" s="345"/>
      <c r="O677" s="359">
        <f t="shared" si="468"/>
        <v>0</v>
      </c>
      <c r="P677" s="19">
        <f t="shared" si="469"/>
        <v>0</v>
      </c>
      <c r="Q677" s="42"/>
      <c r="R677" s="42"/>
      <c r="S677" s="42"/>
      <c r="T677" s="42"/>
      <c r="U677" s="19">
        <f t="shared" si="470"/>
        <v>0</v>
      </c>
      <c r="V677" s="42">
        <f t="shared" si="471"/>
        <v>0</v>
      </c>
      <c r="X677" s="1"/>
      <c r="Y677" s="1"/>
      <c r="Z677" s="1"/>
      <c r="AA677" s="1"/>
      <c r="AB677" s="1"/>
      <c r="AC677" s="1"/>
      <c r="AD677" s="1"/>
      <c r="AE677" s="1"/>
      <c r="AF677" s="1"/>
      <c r="AG677" s="1"/>
      <c r="AH677" s="1"/>
      <c r="AI677" s="1"/>
    </row>
    <row r="678" spans="1:35" s="3" customFormat="1">
      <c r="A678" s="180">
        <v>5347</v>
      </c>
      <c r="B678" s="53" t="s">
        <v>478</v>
      </c>
      <c r="C678" s="53" t="s">
        <v>1030</v>
      </c>
      <c r="D678" s="7"/>
      <c r="E678" s="9"/>
      <c r="F678" s="173">
        <v>1</v>
      </c>
      <c r="G678" s="9"/>
      <c r="H678" s="8">
        <f t="shared" si="466"/>
        <v>1</v>
      </c>
      <c r="I678" s="4">
        <v>1</v>
      </c>
      <c r="J678" s="9" t="s">
        <v>260</v>
      </c>
      <c r="K678" s="14"/>
      <c r="L678" s="19">
        <f t="shared" si="467"/>
        <v>0</v>
      </c>
      <c r="M678" s="32"/>
      <c r="N678" s="345"/>
      <c r="O678" s="359">
        <f t="shared" si="468"/>
        <v>0</v>
      </c>
      <c r="P678" s="19">
        <f t="shared" si="469"/>
        <v>0</v>
      </c>
      <c r="Q678" s="42"/>
      <c r="R678" s="42"/>
      <c r="S678" s="42"/>
      <c r="T678" s="42"/>
      <c r="U678" s="19">
        <f t="shared" si="470"/>
        <v>0</v>
      </c>
      <c r="V678" s="42">
        <f t="shared" si="471"/>
        <v>0</v>
      </c>
      <c r="X678" s="1"/>
      <c r="Y678" s="1"/>
      <c r="Z678" s="1"/>
      <c r="AA678" s="1"/>
      <c r="AB678" s="1"/>
      <c r="AC678" s="1"/>
      <c r="AD678" s="1"/>
      <c r="AE678" s="1"/>
      <c r="AF678" s="1"/>
      <c r="AG678" s="1"/>
      <c r="AH678" s="1"/>
      <c r="AI678" s="1"/>
    </row>
    <row r="679" spans="1:35" s="3" customFormat="1">
      <c r="A679" s="180">
        <v>5348</v>
      </c>
      <c r="B679" s="53" t="s">
        <v>830</v>
      </c>
      <c r="C679" s="53" t="s">
        <v>1030</v>
      </c>
      <c r="D679" s="7"/>
      <c r="E679" s="9"/>
      <c r="F679" s="173">
        <v>1</v>
      </c>
      <c r="G679" s="9"/>
      <c r="H679" s="8">
        <f t="shared" si="466"/>
        <v>1</v>
      </c>
      <c r="I679" s="4">
        <v>1</v>
      </c>
      <c r="J679" s="9" t="s">
        <v>216</v>
      </c>
      <c r="K679" s="14"/>
      <c r="L679" s="19">
        <f t="shared" si="467"/>
        <v>0</v>
      </c>
      <c r="M679" s="32"/>
      <c r="N679" s="345"/>
      <c r="O679" s="359">
        <f t="shared" si="468"/>
        <v>0</v>
      </c>
      <c r="P679" s="19">
        <f t="shared" si="469"/>
        <v>0</v>
      </c>
      <c r="Q679" s="42"/>
      <c r="R679" s="42"/>
      <c r="S679" s="42"/>
      <c r="T679" s="42"/>
      <c r="U679" s="19">
        <f t="shared" si="470"/>
        <v>0</v>
      </c>
      <c r="V679" s="42">
        <f t="shared" si="471"/>
        <v>0</v>
      </c>
      <c r="X679" s="1"/>
      <c r="Y679" s="1"/>
      <c r="Z679" s="1"/>
      <c r="AA679" s="1"/>
      <c r="AB679" s="1"/>
      <c r="AC679" s="1"/>
      <c r="AD679" s="1"/>
      <c r="AE679" s="1"/>
      <c r="AF679" s="1"/>
      <c r="AG679" s="1"/>
      <c r="AH679" s="1"/>
      <c r="AI679" s="1"/>
    </row>
    <row r="680" spans="1:35" s="3" customFormat="1">
      <c r="A680" s="180">
        <v>5350</v>
      </c>
      <c r="B680" s="53" t="s">
        <v>726</v>
      </c>
      <c r="C680" s="53" t="s">
        <v>1030</v>
      </c>
      <c r="D680" s="7"/>
      <c r="E680" s="9"/>
      <c r="F680" s="173">
        <v>1</v>
      </c>
      <c r="G680" s="9"/>
      <c r="H680" s="8">
        <f t="shared" si="466"/>
        <v>1</v>
      </c>
      <c r="I680" s="4">
        <v>1</v>
      </c>
      <c r="J680" s="9" t="s">
        <v>515</v>
      </c>
      <c r="K680" s="14"/>
      <c r="L680" s="19">
        <f t="shared" si="467"/>
        <v>0</v>
      </c>
      <c r="M680" s="32"/>
      <c r="N680" s="345"/>
      <c r="O680" s="359">
        <f t="shared" si="468"/>
        <v>0</v>
      </c>
      <c r="P680" s="19">
        <f t="shared" si="469"/>
        <v>0</v>
      </c>
      <c r="Q680" s="42"/>
      <c r="R680" s="42"/>
      <c r="S680" s="42"/>
      <c r="T680" s="42"/>
      <c r="U680" s="19">
        <f t="shared" si="470"/>
        <v>0</v>
      </c>
      <c r="V680" s="42">
        <f t="shared" si="471"/>
        <v>0</v>
      </c>
      <c r="X680" s="1"/>
      <c r="Y680" s="1"/>
      <c r="Z680" s="1"/>
      <c r="AA680" s="1"/>
      <c r="AB680" s="1"/>
      <c r="AC680" s="1"/>
      <c r="AD680" s="1"/>
      <c r="AE680" s="1"/>
      <c r="AF680" s="1"/>
      <c r="AG680" s="1"/>
      <c r="AH680" s="1"/>
      <c r="AI680" s="1"/>
    </row>
    <row r="681" spans="1:35" s="3" customFormat="1">
      <c r="A681" s="180">
        <v>5351</v>
      </c>
      <c r="B681" s="53" t="s">
        <v>167</v>
      </c>
      <c r="C681" s="53" t="s">
        <v>1030</v>
      </c>
      <c r="D681" s="7"/>
      <c r="E681" s="9"/>
      <c r="F681" s="173">
        <v>1</v>
      </c>
      <c r="G681" s="9"/>
      <c r="H681" s="8">
        <f t="shared" si="466"/>
        <v>1</v>
      </c>
      <c r="I681" s="4">
        <v>1</v>
      </c>
      <c r="J681" s="9" t="s">
        <v>515</v>
      </c>
      <c r="K681" s="14"/>
      <c r="L681" s="19">
        <f t="shared" si="467"/>
        <v>0</v>
      </c>
      <c r="M681" s="32"/>
      <c r="N681" s="345"/>
      <c r="O681" s="359">
        <f t="shared" si="468"/>
        <v>0</v>
      </c>
      <c r="P681" s="19">
        <f t="shared" si="469"/>
        <v>0</v>
      </c>
      <c r="Q681" s="42"/>
      <c r="R681" s="42"/>
      <c r="S681" s="42"/>
      <c r="T681" s="42"/>
      <c r="U681" s="19">
        <f t="shared" si="470"/>
        <v>0</v>
      </c>
      <c r="V681" s="42">
        <f t="shared" si="471"/>
        <v>0</v>
      </c>
      <c r="X681" s="1"/>
      <c r="Y681" s="1"/>
      <c r="Z681" s="1"/>
      <c r="AA681" s="1"/>
      <c r="AB681" s="1"/>
      <c r="AC681" s="1"/>
      <c r="AD681" s="1"/>
      <c r="AE681" s="1"/>
      <c r="AF681" s="1"/>
      <c r="AG681" s="1"/>
      <c r="AH681" s="1"/>
      <c r="AI681" s="1"/>
    </row>
    <row r="682" spans="1:35" s="3" customFormat="1">
      <c r="A682" s="180">
        <v>5352</v>
      </c>
      <c r="B682" s="53" t="s">
        <v>168</v>
      </c>
      <c r="C682" s="53" t="s">
        <v>1030</v>
      </c>
      <c r="D682" s="7"/>
      <c r="E682" s="9"/>
      <c r="F682" s="173">
        <v>1</v>
      </c>
      <c r="G682" s="9"/>
      <c r="H682" s="8">
        <f t="shared" si="466"/>
        <v>1</v>
      </c>
      <c r="I682" s="4">
        <v>1</v>
      </c>
      <c r="J682" s="9" t="s">
        <v>515</v>
      </c>
      <c r="K682" s="14"/>
      <c r="L682" s="19">
        <f t="shared" si="467"/>
        <v>0</v>
      </c>
      <c r="M682" s="32"/>
      <c r="N682" s="345"/>
      <c r="O682" s="359">
        <f t="shared" si="468"/>
        <v>0</v>
      </c>
      <c r="P682" s="19">
        <f t="shared" si="469"/>
        <v>0</v>
      </c>
      <c r="Q682" s="42"/>
      <c r="R682" s="42"/>
      <c r="S682" s="42"/>
      <c r="T682" s="42"/>
      <c r="U682" s="19">
        <f t="shared" si="470"/>
        <v>0</v>
      </c>
      <c r="V682" s="42">
        <f t="shared" si="471"/>
        <v>0</v>
      </c>
      <c r="X682" s="1"/>
      <c r="Y682" s="1"/>
      <c r="Z682" s="1"/>
      <c r="AA682" s="1"/>
      <c r="AB682" s="1"/>
      <c r="AC682" s="1"/>
      <c r="AD682" s="1"/>
      <c r="AE682" s="1"/>
      <c r="AF682" s="1"/>
      <c r="AG682" s="1"/>
      <c r="AH682" s="1"/>
      <c r="AI682" s="1"/>
    </row>
    <row r="683" spans="1:35" s="3" customFormat="1">
      <c r="A683" s="180">
        <v>5353</v>
      </c>
      <c r="B683" s="53" t="s">
        <v>992</v>
      </c>
      <c r="C683" s="53" t="s">
        <v>1030</v>
      </c>
      <c r="D683" s="7"/>
      <c r="E683" s="9"/>
      <c r="F683" s="173">
        <v>1</v>
      </c>
      <c r="G683" s="9"/>
      <c r="H683" s="8">
        <f t="shared" si="466"/>
        <v>1</v>
      </c>
      <c r="I683" s="4">
        <v>1</v>
      </c>
      <c r="J683" s="9" t="s">
        <v>515</v>
      </c>
      <c r="K683" s="14"/>
      <c r="L683" s="19">
        <f t="shared" si="467"/>
        <v>0</v>
      </c>
      <c r="M683" s="32"/>
      <c r="N683" s="345"/>
      <c r="O683" s="359">
        <f t="shared" si="468"/>
        <v>0</v>
      </c>
      <c r="P683" s="19">
        <f t="shared" si="469"/>
        <v>0</v>
      </c>
      <c r="Q683" s="42"/>
      <c r="R683" s="42"/>
      <c r="S683" s="42"/>
      <c r="T683" s="42"/>
      <c r="U683" s="19">
        <f t="shared" si="470"/>
        <v>0</v>
      </c>
      <c r="V683" s="42">
        <f t="shared" si="471"/>
        <v>0</v>
      </c>
      <c r="X683" s="1"/>
      <c r="Y683" s="1"/>
      <c r="Z683" s="1"/>
      <c r="AA683" s="1"/>
      <c r="AB683" s="1"/>
      <c r="AC683" s="1"/>
      <c r="AD683" s="1"/>
      <c r="AE683" s="1"/>
      <c r="AF683" s="1"/>
      <c r="AG683" s="1"/>
      <c r="AH683" s="1"/>
      <c r="AI683" s="1"/>
    </row>
    <row r="684" spans="1:35" s="3" customFormat="1">
      <c r="A684" s="180">
        <v>5354</v>
      </c>
      <c r="B684" s="53" t="s">
        <v>169</v>
      </c>
      <c r="C684" s="53" t="s">
        <v>1030</v>
      </c>
      <c r="D684" s="7"/>
      <c r="E684" s="9"/>
      <c r="F684" s="173">
        <v>1</v>
      </c>
      <c r="G684" s="9"/>
      <c r="H684" s="8">
        <f t="shared" si="466"/>
        <v>1</v>
      </c>
      <c r="I684" s="4">
        <v>1</v>
      </c>
      <c r="J684" s="9" t="s">
        <v>515</v>
      </c>
      <c r="K684" s="14"/>
      <c r="L684" s="19">
        <f t="shared" si="467"/>
        <v>0</v>
      </c>
      <c r="M684" s="32"/>
      <c r="N684" s="345"/>
      <c r="O684" s="359">
        <f t="shared" si="468"/>
        <v>0</v>
      </c>
      <c r="P684" s="19">
        <f t="shared" si="469"/>
        <v>0</v>
      </c>
      <c r="Q684" s="42"/>
      <c r="R684" s="42"/>
      <c r="S684" s="42"/>
      <c r="T684" s="42"/>
      <c r="U684" s="19">
        <f t="shared" si="470"/>
        <v>0</v>
      </c>
      <c r="V684" s="42">
        <f t="shared" si="471"/>
        <v>0</v>
      </c>
      <c r="X684" s="1"/>
      <c r="Y684" s="1"/>
      <c r="Z684" s="1"/>
      <c r="AA684" s="1"/>
      <c r="AB684" s="1"/>
      <c r="AC684" s="1"/>
      <c r="AD684" s="1"/>
      <c r="AE684" s="1"/>
      <c r="AF684" s="1"/>
      <c r="AG684" s="1"/>
      <c r="AH684" s="1"/>
      <c r="AI684" s="1"/>
    </row>
    <row r="685" spans="1:35" s="3" customFormat="1">
      <c r="A685" s="180">
        <v>5356</v>
      </c>
      <c r="B685" s="53" t="s">
        <v>725</v>
      </c>
      <c r="C685" s="53" t="s">
        <v>1030</v>
      </c>
      <c r="D685" s="7"/>
      <c r="E685" s="9"/>
      <c r="F685" s="173">
        <v>1</v>
      </c>
      <c r="G685" s="9"/>
      <c r="H685" s="8">
        <f t="shared" si="466"/>
        <v>1</v>
      </c>
      <c r="I685" s="4">
        <v>1</v>
      </c>
      <c r="J685" s="9" t="s">
        <v>216</v>
      </c>
      <c r="K685" s="14"/>
      <c r="L685" s="19">
        <f t="shared" si="467"/>
        <v>0</v>
      </c>
      <c r="M685" s="32"/>
      <c r="N685" s="345"/>
      <c r="O685" s="359">
        <f t="shared" si="468"/>
        <v>0</v>
      </c>
      <c r="P685" s="19">
        <f t="shared" si="469"/>
        <v>0</v>
      </c>
      <c r="Q685" s="42"/>
      <c r="R685" s="42"/>
      <c r="S685" s="42"/>
      <c r="T685" s="42"/>
      <c r="U685" s="19">
        <f t="shared" si="470"/>
        <v>0</v>
      </c>
      <c r="V685" s="42">
        <f t="shared" si="471"/>
        <v>0</v>
      </c>
      <c r="X685" s="1"/>
      <c r="Y685" s="1"/>
      <c r="Z685" s="1"/>
      <c r="AA685" s="1"/>
      <c r="AB685" s="1"/>
      <c r="AC685" s="1"/>
      <c r="AD685" s="1"/>
      <c r="AE685" s="1"/>
      <c r="AF685" s="1"/>
      <c r="AG685" s="1"/>
      <c r="AH685" s="1"/>
      <c r="AI685" s="1"/>
    </row>
    <row r="686" spans="1:35" s="3" customFormat="1">
      <c r="A686" s="180">
        <v>5360</v>
      </c>
      <c r="B686" s="53" t="s">
        <v>571</v>
      </c>
      <c r="C686" s="53" t="s">
        <v>1030</v>
      </c>
      <c r="D686" s="7"/>
      <c r="E686" s="9"/>
      <c r="F686" s="173">
        <v>1</v>
      </c>
      <c r="G686" s="9"/>
      <c r="H686" s="8">
        <f t="shared" si="466"/>
        <v>1</v>
      </c>
      <c r="I686" s="4">
        <v>1</v>
      </c>
      <c r="J686" s="9" t="s">
        <v>216</v>
      </c>
      <c r="K686" s="14"/>
      <c r="L686" s="19">
        <f t="shared" si="467"/>
        <v>0</v>
      </c>
      <c r="M686" s="32"/>
      <c r="N686" s="345"/>
      <c r="O686" s="359">
        <f t="shared" si="468"/>
        <v>0</v>
      </c>
      <c r="P686" s="19">
        <f t="shared" si="469"/>
        <v>0</v>
      </c>
      <c r="Q686" s="42"/>
      <c r="R686" s="42"/>
      <c r="S686" s="42"/>
      <c r="T686" s="42"/>
      <c r="U686" s="19">
        <f t="shared" si="470"/>
        <v>0</v>
      </c>
      <c r="V686" s="42">
        <f t="shared" si="471"/>
        <v>0</v>
      </c>
      <c r="X686" s="1"/>
      <c r="Y686" s="1"/>
      <c r="Z686" s="1"/>
      <c r="AA686" s="1"/>
      <c r="AB686" s="1"/>
      <c r="AC686" s="1"/>
      <c r="AD686" s="1"/>
      <c r="AE686" s="1"/>
      <c r="AF686" s="1"/>
      <c r="AG686" s="1"/>
      <c r="AH686" s="1"/>
      <c r="AI686" s="1"/>
    </row>
    <row r="687" spans="1:35" s="3" customFormat="1">
      <c r="A687" s="180">
        <v>5370</v>
      </c>
      <c r="B687" s="53" t="s">
        <v>963</v>
      </c>
      <c r="C687" s="53" t="s">
        <v>1030</v>
      </c>
      <c r="D687" s="7"/>
      <c r="E687" s="9"/>
      <c r="F687" s="173">
        <v>1</v>
      </c>
      <c r="G687" s="9"/>
      <c r="H687" s="8">
        <f t="shared" si="466"/>
        <v>1</v>
      </c>
      <c r="I687" s="4">
        <v>1</v>
      </c>
      <c r="J687" s="9" t="s">
        <v>216</v>
      </c>
      <c r="K687" s="14"/>
      <c r="L687" s="19">
        <f t="shared" si="467"/>
        <v>0</v>
      </c>
      <c r="M687" s="32"/>
      <c r="N687" s="345"/>
      <c r="O687" s="359">
        <f t="shared" si="468"/>
        <v>0</v>
      </c>
      <c r="P687" s="19">
        <f t="shared" si="469"/>
        <v>0</v>
      </c>
      <c r="Q687" s="42"/>
      <c r="R687" s="42"/>
      <c r="S687" s="42"/>
      <c r="T687" s="42"/>
      <c r="U687" s="19">
        <f t="shared" si="470"/>
        <v>0</v>
      </c>
      <c r="V687" s="42">
        <f t="shared" si="471"/>
        <v>0</v>
      </c>
      <c r="X687" s="1"/>
      <c r="Y687" s="1"/>
      <c r="Z687" s="1"/>
      <c r="AA687" s="1"/>
      <c r="AB687" s="1"/>
      <c r="AC687" s="1"/>
      <c r="AD687" s="1"/>
      <c r="AE687" s="1"/>
      <c r="AF687" s="1"/>
      <c r="AG687" s="1"/>
      <c r="AH687" s="1"/>
      <c r="AI687" s="1"/>
    </row>
    <row r="688" spans="1:35" s="3" customFormat="1">
      <c r="A688" s="48">
        <v>5390</v>
      </c>
      <c r="B688" s="53" t="s">
        <v>600</v>
      </c>
      <c r="C688" s="53"/>
      <c r="D688" s="7"/>
      <c r="E688" s="9"/>
      <c r="F688" s="173">
        <f>IF(finance&gt;0,1,0)</f>
        <v>0</v>
      </c>
      <c r="G688" s="9"/>
      <c r="H688" s="8">
        <f t="shared" si="466"/>
        <v>0</v>
      </c>
      <c r="I688" s="4">
        <v>1</v>
      </c>
      <c r="J688" s="9" t="s">
        <v>216</v>
      </c>
      <c r="K688" s="14"/>
      <c r="L688" s="19">
        <f t="shared" si="467"/>
        <v>0</v>
      </c>
      <c r="M688" s="32"/>
      <c r="N688" s="345"/>
      <c r="O688" s="359">
        <f t="shared" si="468"/>
        <v>0</v>
      </c>
      <c r="P688" s="19">
        <f t="shared" si="469"/>
        <v>0</v>
      </c>
      <c r="Q688" s="42"/>
      <c r="R688" s="42"/>
      <c r="S688" s="42"/>
      <c r="T688" s="42"/>
      <c r="U688" s="19">
        <f t="shared" si="470"/>
        <v>0</v>
      </c>
      <c r="V688" s="45"/>
      <c r="X688" s="1"/>
      <c r="Y688" s="1"/>
      <c r="Z688" s="1"/>
      <c r="AA688" s="1"/>
      <c r="AB688" s="1"/>
      <c r="AC688" s="1"/>
      <c r="AD688" s="1"/>
      <c r="AE688" s="1"/>
      <c r="AF688" s="1"/>
      <c r="AG688" s="1"/>
      <c r="AH688" s="1"/>
      <c r="AI688" s="1"/>
    </row>
    <row r="689" spans="1:35" s="3" customFormat="1">
      <c r="A689" s="48">
        <v>5394</v>
      </c>
      <c r="B689" s="53" t="s">
        <v>617</v>
      </c>
      <c r="C689" s="53"/>
      <c r="D689" s="7"/>
      <c r="E689" s="9"/>
      <c r="F689" s="173">
        <v>1</v>
      </c>
      <c r="G689" s="9"/>
      <c r="H689" s="8">
        <f t="shared" si="466"/>
        <v>1</v>
      </c>
      <c r="I689" s="4">
        <v>1</v>
      </c>
      <c r="J689" s="9" t="s">
        <v>216</v>
      </c>
      <c r="K689" s="14"/>
      <c r="L689" s="19">
        <f t="shared" si="467"/>
        <v>0</v>
      </c>
      <c r="M689" s="32"/>
      <c r="N689" s="345"/>
      <c r="O689" s="359">
        <f t="shared" si="468"/>
        <v>0</v>
      </c>
      <c r="P689" s="19">
        <f t="shared" si="469"/>
        <v>0</v>
      </c>
      <c r="Q689" s="42"/>
      <c r="R689" s="42"/>
      <c r="S689" s="42"/>
      <c r="T689" s="42"/>
      <c r="U689" s="19">
        <f t="shared" si="470"/>
        <v>0</v>
      </c>
      <c r="V689" s="45"/>
      <c r="X689" s="1"/>
      <c r="Y689" s="1"/>
      <c r="Z689" s="1"/>
      <c r="AA689" s="1"/>
      <c r="AB689" s="1"/>
      <c r="AC689" s="1"/>
      <c r="AD689" s="1"/>
      <c r="AE689" s="1"/>
      <c r="AF689" s="1"/>
      <c r="AG689" s="1"/>
      <c r="AH689" s="1"/>
      <c r="AI689" s="1"/>
    </row>
    <row r="690" spans="1:35" s="3" customFormat="1">
      <c r="A690" s="48"/>
      <c r="B690" s="55" t="s">
        <v>253</v>
      </c>
      <c r="C690" s="55"/>
      <c r="D690" s="7"/>
      <c r="E690" s="9"/>
      <c r="F690" s="173"/>
      <c r="G690" s="9"/>
      <c r="H690" s="8"/>
      <c r="I690" s="4"/>
      <c r="J690" s="9"/>
      <c r="K690" s="14"/>
      <c r="L690" s="21">
        <f t="shared" ref="L690:V690" si="472">SUM(L669:L689)</f>
        <v>0</v>
      </c>
      <c r="M690" s="28">
        <f t="shared" si="472"/>
        <v>0</v>
      </c>
      <c r="N690" s="346">
        <f t="shared" ref="N690" si="473">SUM(N669:N689)</f>
        <v>0</v>
      </c>
      <c r="O690" s="355">
        <f t="shared" ref="O690" si="474">SUM(O669:O689)</f>
        <v>0</v>
      </c>
      <c r="P690" s="21">
        <f t="shared" si="472"/>
        <v>0</v>
      </c>
      <c r="Q690" s="43">
        <f t="shared" si="472"/>
        <v>0</v>
      </c>
      <c r="R690" s="43">
        <f t="shared" si="472"/>
        <v>0</v>
      </c>
      <c r="S690" s="43">
        <f t="shared" si="472"/>
        <v>0</v>
      </c>
      <c r="T690" s="43">
        <f t="shared" si="472"/>
        <v>0</v>
      </c>
      <c r="U690" s="21">
        <f t="shared" si="472"/>
        <v>0</v>
      </c>
      <c r="V690" s="43">
        <f t="shared" si="472"/>
        <v>0</v>
      </c>
      <c r="X690" s="1"/>
      <c r="Y690" s="1"/>
      <c r="Z690" s="1"/>
      <c r="AA690" s="1"/>
      <c r="AB690" s="1"/>
      <c r="AC690" s="1"/>
      <c r="AD690" s="1"/>
      <c r="AE690" s="1"/>
      <c r="AF690" s="1"/>
      <c r="AG690" s="1"/>
      <c r="AH690" s="1"/>
      <c r="AI690" s="1"/>
    </row>
    <row r="691" spans="1:35" s="3" customFormat="1">
      <c r="A691" s="18"/>
      <c r="B691" s="55"/>
      <c r="C691" s="55"/>
      <c r="D691" s="7"/>
      <c r="E691" s="4"/>
      <c r="F691" s="173"/>
      <c r="G691" s="9"/>
      <c r="H691" s="8"/>
      <c r="I691" s="4"/>
      <c r="J691" s="10"/>
      <c r="K691" s="14"/>
      <c r="L691" s="24"/>
      <c r="M691" s="30"/>
      <c r="N691" s="368"/>
      <c r="O691" s="357"/>
      <c r="P691" s="24"/>
      <c r="Q691" s="42"/>
      <c r="R691" s="42"/>
      <c r="S691" s="42"/>
      <c r="T691" s="42"/>
      <c r="U691" s="19"/>
      <c r="V691" s="42"/>
      <c r="X691" s="1"/>
      <c r="Y691" s="1"/>
      <c r="Z691" s="1"/>
      <c r="AA691" s="1"/>
      <c r="AB691" s="1"/>
      <c r="AC691" s="1"/>
      <c r="AD691" s="1"/>
      <c r="AE691" s="1"/>
      <c r="AF691" s="1"/>
      <c r="AG691" s="1"/>
      <c r="AH691" s="1"/>
      <c r="AI691" s="1"/>
    </row>
    <row r="692" spans="1:35" s="3" customFormat="1">
      <c r="A692" s="50">
        <v>5400</v>
      </c>
      <c r="B692" s="38" t="s">
        <v>977</v>
      </c>
      <c r="C692" s="38"/>
      <c r="D692" s="7"/>
      <c r="E692" s="9"/>
      <c r="F692" s="173"/>
      <c r="G692" s="9"/>
      <c r="H692" s="8"/>
      <c r="I692" s="4"/>
      <c r="J692" s="9"/>
      <c r="K692" s="14"/>
      <c r="L692" s="19"/>
      <c r="M692" s="32"/>
      <c r="N692" s="345"/>
      <c r="O692" s="359"/>
      <c r="P692" s="19"/>
      <c r="Q692" s="42"/>
      <c r="R692" s="42"/>
      <c r="S692" s="42"/>
      <c r="T692" s="42"/>
      <c r="U692" s="19"/>
      <c r="V692" s="42"/>
      <c r="X692" s="1"/>
      <c r="Y692" s="1"/>
      <c r="Z692" s="1"/>
      <c r="AA692" s="1"/>
      <c r="AB692" s="1"/>
      <c r="AC692" s="1"/>
      <c r="AD692" s="1"/>
      <c r="AE692" s="1"/>
      <c r="AF692" s="1"/>
      <c r="AG692" s="1"/>
      <c r="AH692" s="1"/>
      <c r="AI692" s="1"/>
    </row>
    <row r="693" spans="1:35" s="3" customFormat="1">
      <c r="A693" s="180">
        <v>5444</v>
      </c>
      <c r="B693" s="53" t="s">
        <v>463</v>
      </c>
      <c r="C693" s="53" t="s">
        <v>1030</v>
      </c>
      <c r="D693" s="7"/>
      <c r="E693" s="9"/>
      <c r="F693" s="173">
        <v>1</v>
      </c>
      <c r="G693" s="9"/>
      <c r="H693" s="8">
        <f>SUM(E693:G693)</f>
        <v>1</v>
      </c>
      <c r="I693" s="4">
        <v>1</v>
      </c>
      <c r="J693" s="9" t="s">
        <v>216</v>
      </c>
      <c r="K693" s="14"/>
      <c r="L693" s="19">
        <f t="shared" ref="L693:L702" si="475">H693*I693*K693</f>
        <v>0</v>
      </c>
      <c r="M693" s="32"/>
      <c r="N693" s="345"/>
      <c r="O693" s="359">
        <f t="shared" ref="O693:O702" si="476">L:L+N:N</f>
        <v>0</v>
      </c>
      <c r="P693" s="19">
        <f t="shared" ref="P693:P702" si="477">MAX(L693-SUM(Q693:T693),0)</f>
        <v>0</v>
      </c>
      <c r="Q693" s="42"/>
      <c r="R693" s="42"/>
      <c r="S693" s="42"/>
      <c r="T693" s="42"/>
      <c r="U693" s="19">
        <f t="shared" ref="U693:U702" si="478">L693-SUM(P693:T693)</f>
        <v>0</v>
      </c>
      <c r="V693" s="42">
        <f t="shared" ref="V693:V701" si="479">P693</f>
        <v>0</v>
      </c>
      <c r="X693" s="1"/>
      <c r="Y693" s="1"/>
      <c r="Z693" s="1"/>
      <c r="AA693" s="1"/>
      <c r="AB693" s="1"/>
      <c r="AC693" s="1"/>
      <c r="AD693" s="1"/>
      <c r="AE693" s="1"/>
      <c r="AF693" s="1"/>
      <c r="AG693" s="1"/>
      <c r="AH693" s="1"/>
      <c r="AI693" s="1"/>
    </row>
    <row r="694" spans="1:35" s="3" customFormat="1">
      <c r="A694" s="180">
        <v>5445</v>
      </c>
      <c r="B694" s="53" t="s">
        <v>981</v>
      </c>
      <c r="C694" s="53" t="s">
        <v>1030</v>
      </c>
      <c r="D694" s="7"/>
      <c r="E694" s="9"/>
      <c r="F694" s="173">
        <v>1</v>
      </c>
      <c r="G694" s="9"/>
      <c r="H694" s="8">
        <f>SUM(E694:G694)</f>
        <v>1</v>
      </c>
      <c r="I694" s="4">
        <v>1</v>
      </c>
      <c r="J694" s="9" t="s">
        <v>216</v>
      </c>
      <c r="K694" s="14"/>
      <c r="L694" s="19">
        <f t="shared" si="475"/>
        <v>0</v>
      </c>
      <c r="M694" s="32"/>
      <c r="N694" s="345"/>
      <c r="O694" s="359">
        <f t="shared" si="476"/>
        <v>0</v>
      </c>
      <c r="P694" s="19">
        <f t="shared" si="477"/>
        <v>0</v>
      </c>
      <c r="Q694" s="42"/>
      <c r="R694" s="42"/>
      <c r="S694" s="42"/>
      <c r="T694" s="42"/>
      <c r="U694" s="19">
        <f t="shared" si="478"/>
        <v>0</v>
      </c>
      <c r="V694" s="42">
        <f t="shared" si="479"/>
        <v>0</v>
      </c>
      <c r="X694" s="1"/>
      <c r="Y694" s="1"/>
      <c r="Z694" s="1"/>
      <c r="AA694" s="1"/>
      <c r="AB694" s="1"/>
      <c r="AC694" s="1"/>
      <c r="AD694" s="1"/>
      <c r="AE694" s="1"/>
      <c r="AF694" s="1"/>
      <c r="AG694" s="1"/>
      <c r="AH694" s="1"/>
      <c r="AI694" s="1"/>
    </row>
    <row r="695" spans="1:35" s="3" customFormat="1">
      <c r="A695" s="180">
        <v>5446</v>
      </c>
      <c r="B695" s="53" t="s">
        <v>982</v>
      </c>
      <c r="C695" s="53" t="s">
        <v>1030</v>
      </c>
      <c r="D695" s="7"/>
      <c r="E695" s="9"/>
      <c r="F695" s="173">
        <v>1</v>
      </c>
      <c r="G695" s="9"/>
      <c r="H695" s="8">
        <f>SUM(E695:G695)</f>
        <v>1</v>
      </c>
      <c r="I695" s="4">
        <v>1</v>
      </c>
      <c r="J695" s="9" t="s">
        <v>216</v>
      </c>
      <c r="K695" s="14"/>
      <c r="L695" s="19">
        <f t="shared" si="475"/>
        <v>0</v>
      </c>
      <c r="M695" s="32"/>
      <c r="N695" s="345"/>
      <c r="O695" s="359">
        <f t="shared" si="476"/>
        <v>0</v>
      </c>
      <c r="P695" s="19">
        <f t="shared" si="477"/>
        <v>0</v>
      </c>
      <c r="Q695" s="42"/>
      <c r="R695" s="42"/>
      <c r="S695" s="42"/>
      <c r="T695" s="42"/>
      <c r="U695" s="19">
        <f t="shared" si="478"/>
        <v>0</v>
      </c>
      <c r="V695" s="42">
        <f t="shared" si="479"/>
        <v>0</v>
      </c>
      <c r="X695" s="1"/>
      <c r="Y695" s="1"/>
      <c r="Z695" s="1"/>
      <c r="AA695" s="1"/>
      <c r="AB695" s="1"/>
      <c r="AC695" s="1"/>
      <c r="AD695" s="1"/>
      <c r="AE695" s="1"/>
      <c r="AF695" s="1"/>
      <c r="AG695" s="1"/>
      <c r="AH695" s="1"/>
      <c r="AI695" s="1"/>
    </row>
    <row r="696" spans="1:35" s="3" customFormat="1">
      <c r="A696" s="180">
        <v>5448</v>
      </c>
      <c r="B696" s="53" t="s">
        <v>978</v>
      </c>
      <c r="C696" s="53" t="s">
        <v>1030</v>
      </c>
      <c r="D696" s="7"/>
      <c r="E696" s="4"/>
      <c r="F696" s="173">
        <v>1</v>
      </c>
      <c r="G696" s="9"/>
      <c r="H696" s="8">
        <v>1</v>
      </c>
      <c r="I696" s="4">
        <v>1</v>
      </c>
      <c r="J696" s="9" t="s">
        <v>216</v>
      </c>
      <c r="K696" s="14"/>
      <c r="L696" s="19">
        <f t="shared" si="475"/>
        <v>0</v>
      </c>
      <c r="M696" s="32"/>
      <c r="N696" s="345"/>
      <c r="O696" s="359">
        <f t="shared" si="476"/>
        <v>0</v>
      </c>
      <c r="P696" s="19">
        <f t="shared" si="477"/>
        <v>0</v>
      </c>
      <c r="Q696" s="42"/>
      <c r="R696" s="42"/>
      <c r="S696" s="42"/>
      <c r="T696" s="42"/>
      <c r="U696" s="19">
        <f t="shared" si="478"/>
        <v>0</v>
      </c>
      <c r="V696" s="42">
        <f t="shared" si="479"/>
        <v>0</v>
      </c>
      <c r="X696" s="1"/>
      <c r="Y696" s="1"/>
      <c r="Z696" s="1"/>
      <c r="AA696" s="1"/>
      <c r="AB696" s="1"/>
      <c r="AC696" s="1"/>
      <c r="AD696" s="1"/>
      <c r="AE696" s="1"/>
      <c r="AF696" s="1"/>
      <c r="AG696" s="1"/>
      <c r="AH696" s="1"/>
      <c r="AI696" s="1"/>
    </row>
    <row r="697" spans="1:35" s="3" customFormat="1">
      <c r="A697" s="180">
        <v>5450</v>
      </c>
      <c r="B697" s="53" t="s">
        <v>983</v>
      </c>
      <c r="C697" s="53" t="s">
        <v>1030</v>
      </c>
      <c r="D697" s="7"/>
      <c r="E697" s="9"/>
      <c r="F697" s="173">
        <f>min</f>
        <v>0</v>
      </c>
      <c r="G697" s="9"/>
      <c r="H697" s="8">
        <f t="shared" ref="H697:H702" si="480">SUM(E697:G697)</f>
        <v>0</v>
      </c>
      <c r="I697" s="4">
        <v>1</v>
      </c>
      <c r="J697" s="9" t="s">
        <v>527</v>
      </c>
      <c r="K697" s="14"/>
      <c r="L697" s="19">
        <f t="shared" si="475"/>
        <v>0</v>
      </c>
      <c r="M697" s="32"/>
      <c r="N697" s="345"/>
      <c r="O697" s="359">
        <f t="shared" si="476"/>
        <v>0</v>
      </c>
      <c r="P697" s="19">
        <f t="shared" si="477"/>
        <v>0</v>
      </c>
      <c r="Q697" s="42"/>
      <c r="R697" s="42"/>
      <c r="S697" s="42"/>
      <c r="T697" s="42"/>
      <c r="U697" s="19">
        <f t="shared" si="478"/>
        <v>0</v>
      </c>
      <c r="V697" s="42">
        <f t="shared" si="479"/>
        <v>0</v>
      </c>
      <c r="X697" s="1"/>
      <c r="Y697" s="1"/>
      <c r="Z697" s="1"/>
      <c r="AA697" s="1"/>
      <c r="AB697" s="1"/>
      <c r="AC697" s="1"/>
      <c r="AD697" s="1"/>
      <c r="AE697" s="1"/>
      <c r="AF697" s="1"/>
      <c r="AG697" s="1"/>
      <c r="AH697" s="1"/>
      <c r="AI697" s="1"/>
    </row>
    <row r="698" spans="1:35" s="3" customFormat="1">
      <c r="A698" s="180">
        <v>5451</v>
      </c>
      <c r="B698" s="53" t="s">
        <v>985</v>
      </c>
      <c r="C698" s="53" t="s">
        <v>1030</v>
      </c>
      <c r="D698" s="7"/>
      <c r="E698" s="9"/>
      <c r="F698" s="173">
        <f>$H$495</f>
        <v>0</v>
      </c>
      <c r="G698" s="9"/>
      <c r="H698" s="8">
        <f t="shared" si="480"/>
        <v>0</v>
      </c>
      <c r="I698" s="4">
        <v>1</v>
      </c>
      <c r="J698" s="9" t="s">
        <v>216</v>
      </c>
      <c r="K698" s="14"/>
      <c r="L698" s="19">
        <f t="shared" si="475"/>
        <v>0</v>
      </c>
      <c r="M698" s="32"/>
      <c r="N698" s="345"/>
      <c r="O698" s="359">
        <f t="shared" si="476"/>
        <v>0</v>
      </c>
      <c r="P698" s="19">
        <f t="shared" si="477"/>
        <v>0</v>
      </c>
      <c r="Q698" s="42"/>
      <c r="R698" s="42"/>
      <c r="S698" s="42"/>
      <c r="T698" s="42"/>
      <c r="U698" s="19">
        <f t="shared" si="478"/>
        <v>0</v>
      </c>
      <c r="V698" s="42">
        <f t="shared" si="479"/>
        <v>0</v>
      </c>
      <c r="X698" s="1"/>
      <c r="Y698" s="1"/>
      <c r="Z698" s="1"/>
      <c r="AA698" s="1"/>
      <c r="AB698" s="1"/>
      <c r="AC698" s="1"/>
      <c r="AD698" s="1"/>
      <c r="AE698" s="1"/>
      <c r="AF698" s="1"/>
      <c r="AG698" s="1"/>
      <c r="AH698" s="1"/>
      <c r="AI698" s="1"/>
    </row>
    <row r="699" spans="1:35" s="3" customFormat="1">
      <c r="A699" s="180">
        <v>5456</v>
      </c>
      <c r="B699" s="53" t="s">
        <v>993</v>
      </c>
      <c r="C699" s="53" t="s">
        <v>1030</v>
      </c>
      <c r="D699" s="7"/>
      <c r="E699" s="9"/>
      <c r="F699" s="173">
        <v>1</v>
      </c>
      <c r="G699" s="9"/>
      <c r="H699" s="8">
        <f t="shared" si="480"/>
        <v>1</v>
      </c>
      <c r="I699" s="4">
        <v>1</v>
      </c>
      <c r="J699" s="9" t="s">
        <v>216</v>
      </c>
      <c r="K699" s="14"/>
      <c r="L699" s="19">
        <f t="shared" si="475"/>
        <v>0</v>
      </c>
      <c r="M699" s="32"/>
      <c r="N699" s="345"/>
      <c r="O699" s="359">
        <f t="shared" si="476"/>
        <v>0</v>
      </c>
      <c r="P699" s="19">
        <f t="shared" si="477"/>
        <v>0</v>
      </c>
      <c r="Q699" s="42"/>
      <c r="R699" s="42"/>
      <c r="S699" s="42"/>
      <c r="T699" s="42"/>
      <c r="U699" s="19">
        <f t="shared" si="478"/>
        <v>0</v>
      </c>
      <c r="V699" s="42">
        <f t="shared" si="479"/>
        <v>0</v>
      </c>
      <c r="X699" s="1"/>
      <c r="Y699" s="1"/>
      <c r="Z699" s="1"/>
      <c r="AA699" s="1"/>
      <c r="AB699" s="1"/>
      <c r="AC699" s="1"/>
      <c r="AD699" s="1"/>
      <c r="AE699" s="1"/>
      <c r="AF699" s="1"/>
      <c r="AG699" s="1"/>
      <c r="AH699" s="1"/>
      <c r="AI699" s="1"/>
    </row>
    <row r="700" spans="1:35" s="3" customFormat="1">
      <c r="A700" s="180">
        <v>5470</v>
      </c>
      <c r="B700" s="53" t="s">
        <v>994</v>
      </c>
      <c r="C700" s="53" t="s">
        <v>1030</v>
      </c>
      <c r="D700" s="7"/>
      <c r="E700" s="9"/>
      <c r="F700" s="173">
        <v>1</v>
      </c>
      <c r="G700" s="9"/>
      <c r="H700" s="8">
        <f t="shared" si="480"/>
        <v>1</v>
      </c>
      <c r="I700" s="4">
        <v>1</v>
      </c>
      <c r="J700" s="9" t="s">
        <v>216</v>
      </c>
      <c r="K700" s="14"/>
      <c r="L700" s="19">
        <f t="shared" si="475"/>
        <v>0</v>
      </c>
      <c r="M700" s="32"/>
      <c r="N700" s="345"/>
      <c r="O700" s="359">
        <f t="shared" si="476"/>
        <v>0</v>
      </c>
      <c r="P700" s="19">
        <f t="shared" si="477"/>
        <v>0</v>
      </c>
      <c r="Q700" s="42"/>
      <c r="R700" s="42"/>
      <c r="S700" s="42"/>
      <c r="T700" s="42"/>
      <c r="U700" s="19">
        <f t="shared" si="478"/>
        <v>0</v>
      </c>
      <c r="V700" s="42">
        <f t="shared" si="479"/>
        <v>0</v>
      </c>
      <c r="X700" s="1"/>
      <c r="Y700" s="1"/>
      <c r="Z700" s="1"/>
      <c r="AA700" s="1"/>
      <c r="AB700" s="1"/>
      <c r="AC700" s="1"/>
      <c r="AD700" s="1"/>
      <c r="AE700" s="1"/>
      <c r="AF700" s="1"/>
      <c r="AG700" s="1"/>
      <c r="AH700" s="1"/>
      <c r="AI700" s="1"/>
    </row>
    <row r="701" spans="1:35" s="3" customFormat="1">
      <c r="A701" s="180">
        <v>5471</v>
      </c>
      <c r="B701" s="53" t="s">
        <v>995</v>
      </c>
      <c r="C701" s="53" t="s">
        <v>1030</v>
      </c>
      <c r="D701" s="7"/>
      <c r="E701" s="4"/>
      <c r="F701" s="173">
        <v>1</v>
      </c>
      <c r="G701" s="11"/>
      <c r="H701" s="8">
        <f t="shared" si="480"/>
        <v>1</v>
      </c>
      <c r="I701" s="4">
        <v>1</v>
      </c>
      <c r="J701" s="9" t="s">
        <v>216</v>
      </c>
      <c r="K701" s="14"/>
      <c r="L701" s="19">
        <f t="shared" si="475"/>
        <v>0</v>
      </c>
      <c r="M701" s="32"/>
      <c r="N701" s="345"/>
      <c r="O701" s="359">
        <f t="shared" si="476"/>
        <v>0</v>
      </c>
      <c r="P701" s="19">
        <f t="shared" si="477"/>
        <v>0</v>
      </c>
      <c r="Q701" s="42"/>
      <c r="R701" s="42"/>
      <c r="S701" s="42"/>
      <c r="T701" s="42"/>
      <c r="U701" s="19">
        <f t="shared" si="478"/>
        <v>0</v>
      </c>
      <c r="V701" s="42">
        <f t="shared" si="479"/>
        <v>0</v>
      </c>
      <c r="X701" s="1"/>
      <c r="Y701" s="1"/>
      <c r="Z701" s="1"/>
      <c r="AA701" s="1"/>
      <c r="AB701" s="1"/>
      <c r="AC701" s="1"/>
      <c r="AD701" s="1"/>
      <c r="AE701" s="1"/>
      <c r="AF701" s="1"/>
      <c r="AG701" s="1"/>
      <c r="AH701" s="1"/>
      <c r="AI701" s="1"/>
    </row>
    <row r="702" spans="1:35" s="3" customFormat="1">
      <c r="A702" s="48">
        <v>5494</v>
      </c>
      <c r="B702" s="53" t="s">
        <v>617</v>
      </c>
      <c r="C702" s="53"/>
      <c r="D702" s="7"/>
      <c r="E702" s="9"/>
      <c r="F702" s="173">
        <v>1</v>
      </c>
      <c r="G702" s="9"/>
      <c r="H702" s="8">
        <f t="shared" si="480"/>
        <v>1</v>
      </c>
      <c r="I702" s="4">
        <v>1</v>
      </c>
      <c r="J702" s="9" t="s">
        <v>216</v>
      </c>
      <c r="K702" s="14"/>
      <c r="L702" s="19">
        <f t="shared" si="475"/>
        <v>0</v>
      </c>
      <c r="M702" s="32"/>
      <c r="N702" s="345"/>
      <c r="O702" s="359">
        <f t="shared" si="476"/>
        <v>0</v>
      </c>
      <c r="P702" s="19">
        <f t="shared" si="477"/>
        <v>0</v>
      </c>
      <c r="Q702" s="42"/>
      <c r="R702" s="42"/>
      <c r="S702" s="42"/>
      <c r="T702" s="42"/>
      <c r="U702" s="19">
        <f t="shared" si="478"/>
        <v>0</v>
      </c>
      <c r="V702" s="45"/>
      <c r="X702" s="1"/>
      <c r="Y702" s="1"/>
      <c r="Z702" s="1"/>
      <c r="AA702" s="1"/>
      <c r="AB702" s="1"/>
      <c r="AC702" s="1"/>
      <c r="AD702" s="1"/>
      <c r="AE702" s="1"/>
      <c r="AF702" s="1"/>
      <c r="AG702" s="1"/>
      <c r="AH702" s="1"/>
      <c r="AI702" s="1"/>
    </row>
    <row r="703" spans="1:35" s="3" customFormat="1">
      <c r="A703" s="18"/>
      <c r="B703" s="55" t="s">
        <v>253</v>
      </c>
      <c r="C703" s="55"/>
      <c r="D703" s="7"/>
      <c r="E703" s="4"/>
      <c r="F703" s="173"/>
      <c r="G703" s="9"/>
      <c r="H703" s="8"/>
      <c r="I703" s="4"/>
      <c r="J703" s="9"/>
      <c r="K703" s="14"/>
      <c r="L703" s="21">
        <f t="shared" ref="L703:V703" si="481">SUM(L693:L702)</f>
        <v>0</v>
      </c>
      <c r="M703" s="32">
        <f>SUM(M693:M702)</f>
        <v>0</v>
      </c>
      <c r="N703" s="345">
        <f>SUM(N693:N702)</f>
        <v>0</v>
      </c>
      <c r="O703" s="355">
        <f t="shared" ref="O703" si="482">SUM(O693:O702)</f>
        <v>0</v>
      </c>
      <c r="P703" s="21">
        <f t="shared" si="481"/>
        <v>0</v>
      </c>
      <c r="Q703" s="43">
        <f t="shared" si="481"/>
        <v>0</v>
      </c>
      <c r="R703" s="43">
        <f t="shared" si="481"/>
        <v>0</v>
      </c>
      <c r="S703" s="43">
        <f t="shared" si="481"/>
        <v>0</v>
      </c>
      <c r="T703" s="43">
        <f t="shared" si="481"/>
        <v>0</v>
      </c>
      <c r="U703" s="21">
        <f t="shared" si="481"/>
        <v>0</v>
      </c>
      <c r="V703" s="43">
        <f t="shared" si="481"/>
        <v>0</v>
      </c>
      <c r="X703" s="1"/>
      <c r="Y703" s="1"/>
      <c r="Z703" s="1"/>
      <c r="AA703" s="1"/>
      <c r="AB703" s="1"/>
      <c r="AC703" s="1"/>
      <c r="AD703" s="1"/>
      <c r="AE703" s="1"/>
      <c r="AF703" s="1"/>
      <c r="AG703" s="1"/>
      <c r="AH703" s="1"/>
      <c r="AI703" s="1"/>
    </row>
    <row r="704" spans="1:35" s="3" customFormat="1">
      <c r="A704" s="18"/>
      <c r="B704" s="55"/>
      <c r="C704" s="55"/>
      <c r="D704" s="7"/>
      <c r="E704" s="4"/>
      <c r="F704" s="173"/>
      <c r="G704" s="9"/>
      <c r="H704" s="8"/>
      <c r="I704" s="4"/>
      <c r="J704" s="10"/>
      <c r="K704" s="14"/>
      <c r="L704" s="24"/>
      <c r="M704" s="30"/>
      <c r="N704" s="368"/>
      <c r="O704" s="357"/>
      <c r="P704" s="24"/>
      <c r="Q704" s="42"/>
      <c r="R704" s="42"/>
      <c r="S704" s="42"/>
      <c r="T704" s="42"/>
      <c r="U704" s="19"/>
      <c r="V704" s="42"/>
      <c r="X704" s="1"/>
      <c r="Y704" s="1"/>
      <c r="Z704" s="1"/>
      <c r="AA704" s="1"/>
      <c r="AB704" s="1"/>
      <c r="AC704" s="1"/>
      <c r="AD704" s="1"/>
      <c r="AE704" s="1"/>
      <c r="AF704" s="1"/>
      <c r="AG704" s="1"/>
      <c r="AH704" s="1"/>
      <c r="AI704" s="1"/>
    </row>
    <row r="705" spans="1:35" s="3" customFormat="1">
      <c r="A705" s="50">
        <v>5500</v>
      </c>
      <c r="B705" s="38" t="s">
        <v>103</v>
      </c>
      <c r="C705" s="38"/>
      <c r="D705" s="7"/>
      <c r="E705" s="4"/>
      <c r="F705" s="173"/>
      <c r="G705" s="9"/>
      <c r="H705" s="8"/>
      <c r="I705" s="4"/>
      <c r="J705" s="4"/>
      <c r="K705" s="14"/>
      <c r="L705" s="19"/>
      <c r="M705" s="32"/>
      <c r="N705" s="345"/>
      <c r="O705" s="359"/>
      <c r="P705" s="19"/>
      <c r="Q705" s="42"/>
      <c r="R705" s="42"/>
      <c r="S705" s="42"/>
      <c r="T705" s="42"/>
      <c r="U705" s="19"/>
      <c r="V705" s="42"/>
      <c r="X705" s="1"/>
      <c r="Y705" s="1"/>
      <c r="Z705" s="1"/>
      <c r="AA705" s="1"/>
      <c r="AB705" s="1"/>
      <c r="AC705" s="1"/>
      <c r="AD705" s="1"/>
      <c r="AE705" s="1"/>
      <c r="AF705" s="1"/>
      <c r="AG705" s="1"/>
      <c r="AH705" s="1"/>
      <c r="AI705" s="1"/>
    </row>
    <row r="706" spans="1:35" s="3" customFormat="1">
      <c r="A706" s="180">
        <v>5540</v>
      </c>
      <c r="B706" s="53" t="s">
        <v>582</v>
      </c>
      <c r="C706" s="53" t="s">
        <v>1030</v>
      </c>
      <c r="D706" s="7"/>
      <c r="E706" s="4"/>
      <c r="F706" s="173">
        <v>1</v>
      </c>
      <c r="G706" s="9"/>
      <c r="H706" s="8">
        <f>SUM(E706:G706)</f>
        <v>1</v>
      </c>
      <c r="I706" s="4">
        <v>1</v>
      </c>
      <c r="J706" s="9" t="s">
        <v>216</v>
      </c>
      <c r="K706" s="14"/>
      <c r="L706" s="19">
        <f>H706*I706*K706</f>
        <v>0</v>
      </c>
      <c r="M706" s="32"/>
      <c r="N706" s="345"/>
      <c r="O706" s="359">
        <f>L:L+N:N</f>
        <v>0</v>
      </c>
      <c r="P706" s="19">
        <f>MAX(L706-SUM(Q706:T706),0)</f>
        <v>0</v>
      </c>
      <c r="Q706" s="42"/>
      <c r="R706" s="42"/>
      <c r="S706" s="42"/>
      <c r="T706" s="42"/>
      <c r="U706" s="19">
        <f>L706-SUM(P706:T706)</f>
        <v>0</v>
      </c>
      <c r="V706" s="42">
        <f>P706</f>
        <v>0</v>
      </c>
      <c r="X706" s="1"/>
      <c r="Y706" s="1"/>
      <c r="Z706" s="1"/>
      <c r="AA706" s="1"/>
      <c r="AB706" s="1"/>
      <c r="AC706" s="1"/>
      <c r="AD706" s="1"/>
      <c r="AE706" s="1"/>
      <c r="AF706" s="1"/>
      <c r="AG706" s="1"/>
      <c r="AH706" s="1"/>
      <c r="AI706" s="1"/>
    </row>
    <row r="707" spans="1:35" s="3" customFormat="1">
      <c r="A707" s="214">
        <v>5550</v>
      </c>
      <c r="B707" s="186" t="s">
        <v>1139</v>
      </c>
      <c r="C707" s="53" t="s">
        <v>1030</v>
      </c>
      <c r="D707" s="7"/>
      <c r="E707" s="4"/>
      <c r="F707" s="173">
        <v>1</v>
      </c>
      <c r="G707" s="9"/>
      <c r="H707" s="8">
        <f>SUM(E707:G707)</f>
        <v>1</v>
      </c>
      <c r="I707" s="4">
        <v>1</v>
      </c>
      <c r="J707" s="9" t="s">
        <v>216</v>
      </c>
      <c r="K707" s="14"/>
      <c r="L707" s="19">
        <f>H707*I707*K707</f>
        <v>0</v>
      </c>
      <c r="M707" s="32"/>
      <c r="N707" s="345"/>
      <c r="O707" s="359">
        <f>L:L+N:N</f>
        <v>0</v>
      </c>
      <c r="P707" s="19">
        <f>MAX(L707-SUM(Q707:T707),0)</f>
        <v>0</v>
      </c>
      <c r="Q707" s="42"/>
      <c r="R707" s="42"/>
      <c r="S707" s="42"/>
      <c r="T707" s="42"/>
      <c r="U707" s="19">
        <f>L707-SUM(P707:T707)</f>
        <v>0</v>
      </c>
      <c r="V707" s="42">
        <f>P707</f>
        <v>0</v>
      </c>
      <c r="X707" s="1"/>
      <c r="Y707" s="1"/>
      <c r="Z707" s="1"/>
      <c r="AA707" s="1"/>
      <c r="AB707" s="1"/>
      <c r="AC707" s="1"/>
      <c r="AD707" s="1"/>
      <c r="AE707" s="1"/>
      <c r="AF707" s="1"/>
      <c r="AG707" s="1"/>
      <c r="AH707" s="1"/>
      <c r="AI707" s="1"/>
    </row>
    <row r="708" spans="1:35" s="3" customFormat="1">
      <c r="A708" s="18"/>
      <c r="B708" s="55" t="s">
        <v>253</v>
      </c>
      <c r="C708" s="55"/>
      <c r="D708" s="7"/>
      <c r="E708" s="4"/>
      <c r="F708" s="173"/>
      <c r="G708" s="9"/>
      <c r="H708" s="8"/>
      <c r="I708" s="4"/>
      <c r="J708" s="9"/>
      <c r="K708" s="14"/>
      <c r="L708" s="21">
        <f t="shared" ref="L708:V708" si="483">SUM(L706:L707)</f>
        <v>0</v>
      </c>
      <c r="M708" s="28">
        <f t="shared" si="483"/>
        <v>0</v>
      </c>
      <c r="N708" s="346">
        <f t="shared" ref="N708" si="484">SUM(N706:N707)</f>
        <v>0</v>
      </c>
      <c r="O708" s="355">
        <f t="shared" ref="O708" si="485">SUM(O706:O707)</f>
        <v>0</v>
      </c>
      <c r="P708" s="21">
        <f t="shared" si="483"/>
        <v>0</v>
      </c>
      <c r="Q708" s="43">
        <f t="shared" si="483"/>
        <v>0</v>
      </c>
      <c r="R708" s="43">
        <f t="shared" si="483"/>
        <v>0</v>
      </c>
      <c r="S708" s="43">
        <f t="shared" si="483"/>
        <v>0</v>
      </c>
      <c r="T708" s="43">
        <f t="shared" si="483"/>
        <v>0</v>
      </c>
      <c r="U708" s="21">
        <f t="shared" si="483"/>
        <v>0</v>
      </c>
      <c r="V708" s="43">
        <f t="shared" si="483"/>
        <v>0</v>
      </c>
      <c r="X708" s="1"/>
      <c r="Y708" s="1"/>
      <c r="Z708" s="1"/>
      <c r="AA708" s="1"/>
      <c r="AB708" s="1"/>
      <c r="AC708" s="1"/>
      <c r="AD708" s="1"/>
      <c r="AE708" s="1"/>
      <c r="AF708" s="1"/>
      <c r="AG708" s="1"/>
      <c r="AH708" s="1"/>
      <c r="AI708" s="1"/>
    </row>
    <row r="709" spans="1:35" s="3" customFormat="1">
      <c r="A709" s="48"/>
      <c r="B709" s="53"/>
      <c r="C709" s="53"/>
      <c r="D709" s="7"/>
      <c r="E709" s="4"/>
      <c r="F709" s="173"/>
      <c r="G709" s="9"/>
      <c r="H709" s="8"/>
      <c r="I709" s="4"/>
      <c r="J709" s="4"/>
      <c r="K709" s="14"/>
      <c r="L709" s="19"/>
      <c r="M709" s="32"/>
      <c r="N709" s="345"/>
      <c r="O709" s="359"/>
      <c r="P709" s="19"/>
      <c r="Q709" s="42"/>
      <c r="R709" s="42"/>
      <c r="S709" s="42"/>
      <c r="T709" s="42"/>
      <c r="U709" s="19"/>
      <c r="V709" s="42"/>
      <c r="X709" s="1"/>
      <c r="Y709" s="1"/>
      <c r="Z709" s="1"/>
      <c r="AA709" s="1"/>
      <c r="AB709" s="1"/>
      <c r="AC709" s="1"/>
      <c r="AD709" s="1"/>
      <c r="AE709" s="1"/>
      <c r="AF709" s="1"/>
      <c r="AG709" s="1"/>
      <c r="AH709" s="1"/>
      <c r="AI709" s="1"/>
    </row>
    <row r="710" spans="1:35" s="3" customFormat="1">
      <c r="A710" s="181">
        <v>6200</v>
      </c>
      <c r="B710" s="38" t="s">
        <v>242</v>
      </c>
      <c r="C710" s="38"/>
      <c r="D710" s="7"/>
      <c r="E710" s="9"/>
      <c r="F710" s="173"/>
      <c r="G710" s="9"/>
      <c r="H710" s="8"/>
      <c r="I710" s="4"/>
      <c r="J710" s="9"/>
      <c r="K710" s="14"/>
      <c r="L710" s="19"/>
      <c r="M710" s="32"/>
      <c r="N710" s="345"/>
      <c r="O710" s="359"/>
      <c r="P710" s="19"/>
      <c r="Q710" s="42"/>
      <c r="R710" s="42"/>
      <c r="S710" s="42"/>
      <c r="T710" s="42"/>
      <c r="U710" s="19"/>
      <c r="V710" s="42"/>
      <c r="X710" s="1"/>
      <c r="Y710" s="1"/>
      <c r="Z710" s="1"/>
      <c r="AA710" s="1"/>
      <c r="AB710" s="1"/>
      <c r="AC710" s="1"/>
      <c r="AD710" s="1"/>
      <c r="AE710" s="1"/>
      <c r="AF710" s="1"/>
      <c r="AG710" s="1"/>
      <c r="AH710" s="1"/>
      <c r="AI710" s="1"/>
    </row>
    <row r="711" spans="1:35" s="3" customFormat="1">
      <c r="A711" s="180">
        <v>6201</v>
      </c>
      <c r="B711" s="53" t="s">
        <v>96</v>
      </c>
      <c r="C711" s="53"/>
      <c r="D711" s="7"/>
      <c r="E711" s="9"/>
      <c r="F711" s="173">
        <v>1</v>
      </c>
      <c r="G711" s="9"/>
      <c r="H711" s="8">
        <f t="shared" ref="H711:H726" si="486">SUM(E711:G711)</f>
        <v>1</v>
      </c>
      <c r="I711" s="4">
        <v>1</v>
      </c>
      <c r="J711" s="9" t="s">
        <v>261</v>
      </c>
      <c r="K711" s="14"/>
      <c r="L711" s="19">
        <f>H711*I711*K711</f>
        <v>0</v>
      </c>
      <c r="M711" s="32"/>
      <c r="N711" s="345"/>
      <c r="O711" s="359">
        <f t="shared" ref="O711:O739" si="487">L:L+N:N</f>
        <v>0</v>
      </c>
      <c r="P711" s="19">
        <f t="shared" ref="P711:P739" si="488">MAX(L711-SUM(Q711:T711),0)</f>
        <v>0</v>
      </c>
      <c r="Q711" s="42"/>
      <c r="R711" s="42"/>
      <c r="S711" s="42"/>
      <c r="T711" s="42"/>
      <c r="U711" s="19">
        <f t="shared" ref="U711:U739" si="489">L711-SUM(P711:T711)</f>
        <v>0</v>
      </c>
      <c r="V711" s="42">
        <f t="shared" ref="V711:V723" si="490">P711</f>
        <v>0</v>
      </c>
      <c r="X711" s="1"/>
      <c r="Y711" s="1"/>
      <c r="Z711" s="1"/>
      <c r="AA711" s="1"/>
      <c r="AB711" s="1"/>
      <c r="AC711" s="1"/>
      <c r="AD711" s="1"/>
      <c r="AE711" s="1"/>
      <c r="AF711" s="1"/>
      <c r="AG711" s="1"/>
      <c r="AH711" s="1"/>
      <c r="AI711" s="1"/>
    </row>
    <row r="712" spans="1:35" s="3" customFormat="1">
      <c r="A712" s="48">
        <v>6202</v>
      </c>
      <c r="B712" s="53" t="s">
        <v>386</v>
      </c>
      <c r="C712" s="53"/>
      <c r="D712" s="7"/>
      <c r="E712" s="9"/>
      <c r="F712" s="173">
        <v>1</v>
      </c>
      <c r="G712" s="9"/>
      <c r="H712" s="8">
        <f t="shared" si="486"/>
        <v>1</v>
      </c>
      <c r="I712" s="4">
        <v>1</v>
      </c>
      <c r="J712" s="9" t="s">
        <v>260</v>
      </c>
      <c r="K712" s="14"/>
      <c r="L712" s="19">
        <f t="shared" ref="L712:L739" si="491">H712*I712*K712</f>
        <v>0</v>
      </c>
      <c r="M712" s="32"/>
      <c r="N712" s="345"/>
      <c r="O712" s="359">
        <f t="shared" si="487"/>
        <v>0</v>
      </c>
      <c r="P712" s="19">
        <f t="shared" si="488"/>
        <v>0</v>
      </c>
      <c r="Q712" s="42"/>
      <c r="R712" s="42"/>
      <c r="S712" s="42"/>
      <c r="T712" s="42"/>
      <c r="U712" s="19">
        <f t="shared" si="489"/>
        <v>0</v>
      </c>
      <c r="V712" s="42">
        <f t="shared" si="490"/>
        <v>0</v>
      </c>
      <c r="X712" s="1"/>
      <c r="Y712" s="1"/>
      <c r="Z712" s="1"/>
      <c r="AA712" s="1"/>
      <c r="AB712" s="1"/>
      <c r="AC712" s="1"/>
      <c r="AD712" s="1"/>
      <c r="AE712" s="1"/>
      <c r="AF712" s="1"/>
      <c r="AG712" s="1"/>
      <c r="AH712" s="1"/>
      <c r="AI712" s="1"/>
    </row>
    <row r="713" spans="1:35" s="3" customFormat="1">
      <c r="A713" s="48">
        <v>6203</v>
      </c>
      <c r="B713" s="53" t="s">
        <v>387</v>
      </c>
      <c r="C713" s="53"/>
      <c r="D713" s="7"/>
      <c r="E713" s="9"/>
      <c r="F713" s="173">
        <v>1</v>
      </c>
      <c r="G713" s="9"/>
      <c r="H713" s="8">
        <f t="shared" si="486"/>
        <v>1</v>
      </c>
      <c r="I713" s="4">
        <v>1</v>
      </c>
      <c r="J713" s="9" t="s">
        <v>216</v>
      </c>
      <c r="K713" s="14"/>
      <c r="L713" s="19">
        <f t="shared" si="491"/>
        <v>0</v>
      </c>
      <c r="M713" s="32"/>
      <c r="N713" s="345"/>
      <c r="O713" s="359">
        <f t="shared" si="487"/>
        <v>0</v>
      </c>
      <c r="P713" s="19">
        <f t="shared" si="488"/>
        <v>0</v>
      </c>
      <c r="Q713" s="42"/>
      <c r="R713" s="42"/>
      <c r="S713" s="42"/>
      <c r="T713" s="42"/>
      <c r="U713" s="19">
        <f t="shared" si="489"/>
        <v>0</v>
      </c>
      <c r="V713" s="42">
        <f t="shared" si="490"/>
        <v>0</v>
      </c>
      <c r="X713" s="1"/>
      <c r="Y713" s="1"/>
      <c r="Z713" s="1"/>
      <c r="AA713" s="1"/>
      <c r="AB713" s="1"/>
      <c r="AC713" s="1"/>
      <c r="AD713" s="1"/>
      <c r="AE713" s="1"/>
      <c r="AF713" s="1"/>
      <c r="AG713" s="1"/>
      <c r="AH713" s="1"/>
      <c r="AI713" s="1"/>
    </row>
    <row r="714" spans="1:35" s="3" customFormat="1">
      <c r="A714" s="48">
        <v>6204</v>
      </c>
      <c r="B714" s="53" t="s">
        <v>1091</v>
      </c>
      <c r="C714" s="53"/>
      <c r="D714" s="7"/>
      <c r="E714" s="9"/>
      <c r="F714" s="173">
        <v>1</v>
      </c>
      <c r="G714" s="9"/>
      <c r="H714" s="8">
        <f t="shared" si="486"/>
        <v>1</v>
      </c>
      <c r="I714" s="4">
        <v>1</v>
      </c>
      <c r="J714" s="9" t="s">
        <v>216</v>
      </c>
      <c r="K714" s="14"/>
      <c r="L714" s="19">
        <f t="shared" si="491"/>
        <v>0</v>
      </c>
      <c r="M714" s="32"/>
      <c r="N714" s="345"/>
      <c r="O714" s="359">
        <f t="shared" si="487"/>
        <v>0</v>
      </c>
      <c r="P714" s="19">
        <f t="shared" si="488"/>
        <v>0</v>
      </c>
      <c r="Q714" s="42"/>
      <c r="R714" s="42"/>
      <c r="S714" s="42"/>
      <c r="T714" s="42"/>
      <c r="U714" s="19">
        <f t="shared" si="489"/>
        <v>0</v>
      </c>
      <c r="V714" s="42">
        <f t="shared" si="490"/>
        <v>0</v>
      </c>
      <c r="X714" s="1"/>
      <c r="Y714" s="1"/>
      <c r="Z714" s="1"/>
      <c r="AA714" s="1"/>
      <c r="AB714" s="1"/>
      <c r="AC714" s="1"/>
      <c r="AD714" s="1"/>
      <c r="AE714" s="1"/>
      <c r="AF714" s="1"/>
      <c r="AG714" s="1"/>
      <c r="AH714" s="1"/>
      <c r="AI714" s="1"/>
    </row>
    <row r="715" spans="1:35" s="3" customFormat="1">
      <c r="A715" s="180">
        <v>6205</v>
      </c>
      <c r="B715" s="53" t="s">
        <v>389</v>
      </c>
      <c r="C715" s="53"/>
      <c r="D715" s="7"/>
      <c r="E715" s="9"/>
      <c r="F715" s="173">
        <v>1</v>
      </c>
      <c r="G715" s="9"/>
      <c r="H715" s="8">
        <f t="shared" si="486"/>
        <v>1</v>
      </c>
      <c r="I715" s="4">
        <v>1</v>
      </c>
      <c r="J715" s="9" t="s">
        <v>216</v>
      </c>
      <c r="K715" s="14"/>
      <c r="L715" s="19">
        <f t="shared" si="491"/>
        <v>0</v>
      </c>
      <c r="M715" s="32"/>
      <c r="N715" s="345"/>
      <c r="O715" s="359">
        <f t="shared" si="487"/>
        <v>0</v>
      </c>
      <c r="P715" s="19">
        <f t="shared" si="488"/>
        <v>0</v>
      </c>
      <c r="Q715" s="42"/>
      <c r="R715" s="42"/>
      <c r="S715" s="42"/>
      <c r="T715" s="42"/>
      <c r="U715" s="19">
        <f t="shared" si="489"/>
        <v>0</v>
      </c>
      <c r="V715" s="42">
        <f t="shared" si="490"/>
        <v>0</v>
      </c>
      <c r="X715" s="1"/>
      <c r="Y715" s="1"/>
      <c r="Z715" s="1"/>
      <c r="AA715" s="1"/>
      <c r="AB715" s="1"/>
      <c r="AC715" s="1"/>
      <c r="AD715" s="1"/>
      <c r="AE715" s="1"/>
      <c r="AF715" s="1"/>
      <c r="AG715" s="1"/>
      <c r="AH715" s="1"/>
      <c r="AI715" s="1"/>
    </row>
    <row r="716" spans="1:35" s="3" customFormat="1">
      <c r="A716" s="48">
        <v>6206</v>
      </c>
      <c r="B716" s="53" t="s">
        <v>98</v>
      </c>
      <c r="C716" s="53"/>
      <c r="D716" s="7"/>
      <c r="E716" s="9"/>
      <c r="F716" s="173">
        <v>1</v>
      </c>
      <c r="G716" s="9"/>
      <c r="H716" s="8">
        <f t="shared" si="486"/>
        <v>1</v>
      </c>
      <c r="I716" s="4">
        <v>1</v>
      </c>
      <c r="J716" s="9" t="s">
        <v>216</v>
      </c>
      <c r="K716" s="14"/>
      <c r="L716" s="19">
        <f t="shared" si="491"/>
        <v>0</v>
      </c>
      <c r="M716" s="32"/>
      <c r="N716" s="345"/>
      <c r="O716" s="359">
        <f t="shared" si="487"/>
        <v>0</v>
      </c>
      <c r="P716" s="19">
        <f t="shared" si="488"/>
        <v>0</v>
      </c>
      <c r="Q716" s="42"/>
      <c r="R716" s="42"/>
      <c r="S716" s="42"/>
      <c r="T716" s="42"/>
      <c r="U716" s="19">
        <f t="shared" si="489"/>
        <v>0</v>
      </c>
      <c r="V716" s="42">
        <f t="shared" si="490"/>
        <v>0</v>
      </c>
      <c r="X716" s="1"/>
      <c r="Y716" s="1"/>
      <c r="Z716" s="1"/>
      <c r="AA716" s="1"/>
      <c r="AB716" s="1"/>
      <c r="AC716" s="1"/>
      <c r="AD716" s="1"/>
      <c r="AE716" s="1"/>
      <c r="AF716" s="1"/>
      <c r="AG716" s="1"/>
      <c r="AH716" s="1"/>
      <c r="AI716" s="1"/>
    </row>
    <row r="717" spans="1:35" s="3" customFormat="1">
      <c r="A717" s="180">
        <v>6207</v>
      </c>
      <c r="B717" s="53" t="s">
        <v>391</v>
      </c>
      <c r="C717" s="53"/>
      <c r="D717" s="7"/>
      <c r="E717" s="9"/>
      <c r="F717" s="173">
        <v>1</v>
      </c>
      <c r="G717" s="9"/>
      <c r="H717" s="8">
        <f t="shared" si="486"/>
        <v>1</v>
      </c>
      <c r="I717" s="4">
        <v>1</v>
      </c>
      <c r="J717" s="9" t="s">
        <v>216</v>
      </c>
      <c r="K717" s="14"/>
      <c r="L717" s="19">
        <f t="shared" si="491"/>
        <v>0</v>
      </c>
      <c r="M717" s="32"/>
      <c r="N717" s="345"/>
      <c r="O717" s="359">
        <f t="shared" si="487"/>
        <v>0</v>
      </c>
      <c r="P717" s="19">
        <f t="shared" si="488"/>
        <v>0</v>
      </c>
      <c r="Q717" s="42"/>
      <c r="R717" s="42"/>
      <c r="S717" s="42"/>
      <c r="T717" s="42"/>
      <c r="U717" s="19">
        <f t="shared" si="489"/>
        <v>0</v>
      </c>
      <c r="V717" s="42">
        <f t="shared" si="490"/>
        <v>0</v>
      </c>
      <c r="X717" s="1"/>
      <c r="Y717" s="1"/>
      <c r="Z717" s="1"/>
      <c r="AA717" s="1"/>
      <c r="AB717" s="1"/>
      <c r="AC717" s="1"/>
      <c r="AD717" s="1"/>
      <c r="AE717" s="1"/>
      <c r="AF717" s="1"/>
      <c r="AG717" s="1"/>
      <c r="AH717" s="1"/>
      <c r="AI717" s="1"/>
    </row>
    <row r="718" spans="1:35" s="3" customFormat="1">
      <c r="A718" s="48">
        <v>6208</v>
      </c>
      <c r="B718" s="53" t="s">
        <v>99</v>
      </c>
      <c r="C718" s="53"/>
      <c r="D718" s="7"/>
      <c r="E718" s="9"/>
      <c r="F718" s="173">
        <v>1</v>
      </c>
      <c r="G718" s="9"/>
      <c r="H718" s="8">
        <f t="shared" si="486"/>
        <v>1</v>
      </c>
      <c r="I718" s="4">
        <v>1</v>
      </c>
      <c r="J718" s="9" t="s">
        <v>216</v>
      </c>
      <c r="K718" s="14"/>
      <c r="L718" s="19">
        <f t="shared" si="491"/>
        <v>0</v>
      </c>
      <c r="M718" s="32"/>
      <c r="N718" s="345"/>
      <c r="O718" s="359">
        <f t="shared" si="487"/>
        <v>0</v>
      </c>
      <c r="P718" s="19">
        <f t="shared" si="488"/>
        <v>0</v>
      </c>
      <c r="Q718" s="42"/>
      <c r="R718" s="42"/>
      <c r="S718" s="42"/>
      <c r="T718" s="42"/>
      <c r="U718" s="19">
        <f t="shared" si="489"/>
        <v>0</v>
      </c>
      <c r="V718" s="42">
        <f t="shared" si="490"/>
        <v>0</v>
      </c>
      <c r="X718" s="1"/>
      <c r="Y718" s="1"/>
      <c r="Z718" s="1"/>
      <c r="AA718" s="1"/>
      <c r="AB718" s="1"/>
      <c r="AC718" s="1"/>
      <c r="AD718" s="1"/>
      <c r="AE718" s="1"/>
      <c r="AF718" s="1"/>
      <c r="AG718" s="1"/>
      <c r="AH718" s="1"/>
      <c r="AI718" s="1"/>
    </row>
    <row r="719" spans="1:35" s="3" customFormat="1">
      <c r="A719" s="48">
        <v>6210</v>
      </c>
      <c r="B719" s="53" t="s">
        <v>1026</v>
      </c>
      <c r="C719" s="53"/>
      <c r="D719" s="7"/>
      <c r="E719" s="9"/>
      <c r="F719" s="173">
        <v>1</v>
      </c>
      <c r="G719" s="9"/>
      <c r="H719" s="8">
        <f t="shared" si="486"/>
        <v>1</v>
      </c>
      <c r="I719" s="4">
        <v>1</v>
      </c>
      <c r="J719" s="9" t="s">
        <v>216</v>
      </c>
      <c r="K719" s="14"/>
      <c r="L719" s="19">
        <f t="shared" si="491"/>
        <v>0</v>
      </c>
      <c r="M719" s="32"/>
      <c r="N719" s="345"/>
      <c r="O719" s="359">
        <f t="shared" si="487"/>
        <v>0</v>
      </c>
      <c r="P719" s="19">
        <f t="shared" si="488"/>
        <v>0</v>
      </c>
      <c r="Q719" s="42"/>
      <c r="R719" s="42"/>
      <c r="S719" s="42"/>
      <c r="T719" s="42"/>
      <c r="U719" s="19">
        <f t="shared" si="489"/>
        <v>0</v>
      </c>
      <c r="V719" s="42">
        <f t="shared" si="490"/>
        <v>0</v>
      </c>
      <c r="X719" s="1"/>
      <c r="Y719" s="1"/>
      <c r="Z719" s="1"/>
      <c r="AA719" s="1"/>
      <c r="AB719" s="1"/>
      <c r="AC719" s="1"/>
      <c r="AD719" s="1"/>
      <c r="AE719" s="1"/>
      <c r="AF719" s="1"/>
      <c r="AG719" s="1"/>
      <c r="AH719" s="1"/>
      <c r="AI719" s="1"/>
    </row>
    <row r="720" spans="1:35" s="3" customFormat="1">
      <c r="A720" s="180">
        <v>6211</v>
      </c>
      <c r="B720" s="53" t="s">
        <v>1027</v>
      </c>
      <c r="C720" s="53" t="s">
        <v>1030</v>
      </c>
      <c r="D720" s="7"/>
      <c r="E720" s="9"/>
      <c r="F720" s="173">
        <v>1</v>
      </c>
      <c r="G720" s="9"/>
      <c r="H720" s="8">
        <f t="shared" si="486"/>
        <v>1</v>
      </c>
      <c r="I720" s="4">
        <v>1</v>
      </c>
      <c r="J720" s="9" t="s">
        <v>216</v>
      </c>
      <c r="K720" s="14"/>
      <c r="L720" s="19">
        <f t="shared" si="491"/>
        <v>0</v>
      </c>
      <c r="M720" s="32"/>
      <c r="N720" s="345"/>
      <c r="O720" s="359">
        <f t="shared" si="487"/>
        <v>0</v>
      </c>
      <c r="P720" s="19">
        <f t="shared" si="488"/>
        <v>0</v>
      </c>
      <c r="Q720" s="42"/>
      <c r="R720" s="42"/>
      <c r="S720" s="42"/>
      <c r="T720" s="42"/>
      <c r="U720" s="19">
        <f t="shared" si="489"/>
        <v>0</v>
      </c>
      <c r="V720" s="42">
        <f t="shared" si="490"/>
        <v>0</v>
      </c>
      <c r="X720" s="1"/>
      <c r="Y720" s="1"/>
      <c r="Z720" s="1"/>
      <c r="AA720" s="1"/>
      <c r="AB720" s="1"/>
      <c r="AC720" s="1"/>
      <c r="AD720" s="1"/>
      <c r="AE720" s="1"/>
      <c r="AF720" s="1"/>
      <c r="AG720" s="1"/>
      <c r="AH720" s="1"/>
      <c r="AI720" s="1"/>
    </row>
    <row r="721" spans="1:35" s="3" customFormat="1">
      <c r="A721" s="48">
        <v>6212</v>
      </c>
      <c r="B721" s="53" t="s">
        <v>1028</v>
      </c>
      <c r="C721" s="53"/>
      <c r="D721" s="7"/>
      <c r="E721" s="9"/>
      <c r="F721" s="173">
        <v>1</v>
      </c>
      <c r="G721" s="9"/>
      <c r="H721" s="8">
        <f t="shared" si="486"/>
        <v>1</v>
      </c>
      <c r="I721" s="4">
        <v>1</v>
      </c>
      <c r="J721" s="9" t="s">
        <v>216</v>
      </c>
      <c r="K721" s="14"/>
      <c r="L721" s="19">
        <f t="shared" si="491"/>
        <v>0</v>
      </c>
      <c r="M721" s="32"/>
      <c r="N721" s="345"/>
      <c r="O721" s="359">
        <f t="shared" si="487"/>
        <v>0</v>
      </c>
      <c r="P721" s="19">
        <f t="shared" si="488"/>
        <v>0</v>
      </c>
      <c r="Q721" s="42"/>
      <c r="R721" s="42"/>
      <c r="S721" s="42"/>
      <c r="T721" s="42"/>
      <c r="U721" s="19">
        <f t="shared" si="489"/>
        <v>0</v>
      </c>
      <c r="V721" s="42">
        <f t="shared" si="490"/>
        <v>0</v>
      </c>
      <c r="X721" s="1"/>
      <c r="Y721" s="1"/>
      <c r="Z721" s="1"/>
      <c r="AA721" s="1"/>
      <c r="AB721" s="1"/>
      <c r="AC721" s="1"/>
      <c r="AD721" s="1"/>
      <c r="AE721" s="1"/>
      <c r="AF721" s="1"/>
      <c r="AG721" s="1"/>
      <c r="AH721" s="1"/>
      <c r="AI721" s="1"/>
    </row>
    <row r="722" spans="1:35" s="3" customFormat="1">
      <c r="A722" s="180">
        <v>6213</v>
      </c>
      <c r="B722" s="53" t="s">
        <v>394</v>
      </c>
      <c r="C722" s="53"/>
      <c r="D722" s="7"/>
      <c r="E722" s="9"/>
      <c r="F722" s="173">
        <v>1</v>
      </c>
      <c r="G722" s="9"/>
      <c r="H722" s="8">
        <f t="shared" si="486"/>
        <v>1</v>
      </c>
      <c r="I722" s="4">
        <v>1</v>
      </c>
      <c r="J722" s="9" t="s">
        <v>216</v>
      </c>
      <c r="K722" s="14"/>
      <c r="L722" s="19">
        <f t="shared" si="491"/>
        <v>0</v>
      </c>
      <c r="M722" s="32"/>
      <c r="N722" s="345"/>
      <c r="O722" s="359">
        <f t="shared" si="487"/>
        <v>0</v>
      </c>
      <c r="P722" s="19">
        <f t="shared" si="488"/>
        <v>0</v>
      </c>
      <c r="Q722" s="42"/>
      <c r="R722" s="42"/>
      <c r="S722" s="42"/>
      <c r="T722" s="42"/>
      <c r="U722" s="19">
        <f t="shared" si="489"/>
        <v>0</v>
      </c>
      <c r="V722" s="42">
        <f t="shared" si="490"/>
        <v>0</v>
      </c>
      <c r="X722" s="1"/>
      <c r="Y722" s="1"/>
      <c r="Z722" s="1"/>
      <c r="AA722" s="1"/>
      <c r="AB722" s="1"/>
      <c r="AC722" s="1"/>
      <c r="AD722" s="1"/>
      <c r="AE722" s="1"/>
      <c r="AF722" s="1"/>
      <c r="AG722" s="1"/>
      <c r="AH722" s="1"/>
      <c r="AI722" s="1"/>
    </row>
    <row r="723" spans="1:35" s="3" customFormat="1">
      <c r="A723" s="48">
        <v>6215</v>
      </c>
      <c r="B723" s="53" t="s">
        <v>100</v>
      </c>
      <c r="C723" s="53"/>
      <c r="D723" s="7"/>
      <c r="E723" s="9"/>
      <c r="F723" s="173">
        <v>1</v>
      </c>
      <c r="G723" s="9"/>
      <c r="H723" s="8">
        <f t="shared" si="486"/>
        <v>1</v>
      </c>
      <c r="I723" s="4">
        <v>1</v>
      </c>
      <c r="J723" s="9" t="s">
        <v>216</v>
      </c>
      <c r="K723" s="14"/>
      <c r="L723" s="19">
        <f t="shared" si="491"/>
        <v>0</v>
      </c>
      <c r="M723" s="32"/>
      <c r="N723" s="345"/>
      <c r="O723" s="359">
        <f t="shared" si="487"/>
        <v>0</v>
      </c>
      <c r="P723" s="19">
        <f t="shared" si="488"/>
        <v>0</v>
      </c>
      <c r="Q723" s="42"/>
      <c r="R723" s="42"/>
      <c r="S723" s="42"/>
      <c r="T723" s="42"/>
      <c r="U723" s="19">
        <f t="shared" si="489"/>
        <v>0</v>
      </c>
      <c r="V723" s="42">
        <f t="shared" si="490"/>
        <v>0</v>
      </c>
      <c r="X723" s="1"/>
      <c r="Y723" s="1"/>
      <c r="Z723" s="1"/>
      <c r="AA723" s="1"/>
      <c r="AB723" s="1"/>
      <c r="AC723" s="1"/>
      <c r="AD723" s="1"/>
      <c r="AE723" s="1"/>
      <c r="AF723" s="1"/>
      <c r="AG723" s="1"/>
      <c r="AH723" s="1"/>
      <c r="AI723" s="1"/>
    </row>
    <row r="724" spans="1:35" s="3" customFormat="1">
      <c r="A724" s="48">
        <v>6245</v>
      </c>
      <c r="B724" s="53" t="s">
        <v>45</v>
      </c>
      <c r="C724" s="53"/>
      <c r="D724" s="7"/>
      <c r="E724" s="9"/>
      <c r="F724" s="173">
        <v>1</v>
      </c>
      <c r="G724" s="9"/>
      <c r="H724" s="8">
        <f t="shared" si="486"/>
        <v>1</v>
      </c>
      <c r="I724" s="4">
        <v>1</v>
      </c>
      <c r="J724" s="9" t="s">
        <v>216</v>
      </c>
      <c r="K724" s="14"/>
      <c r="L724" s="19">
        <f t="shared" si="491"/>
        <v>0</v>
      </c>
      <c r="M724" s="32"/>
      <c r="N724" s="345"/>
      <c r="O724" s="359">
        <f t="shared" si="487"/>
        <v>0</v>
      </c>
      <c r="P724" s="19">
        <f t="shared" si="488"/>
        <v>0</v>
      </c>
      <c r="Q724" s="42"/>
      <c r="R724" s="42"/>
      <c r="S724" s="42"/>
      <c r="T724" s="42"/>
      <c r="U724" s="19">
        <f t="shared" si="489"/>
        <v>0</v>
      </c>
      <c r="V724" s="45"/>
      <c r="X724" s="1"/>
      <c r="Y724" s="1"/>
      <c r="Z724" s="1"/>
      <c r="AA724" s="1"/>
      <c r="AB724" s="1"/>
      <c r="AC724" s="1"/>
      <c r="AD724" s="1"/>
      <c r="AE724" s="1"/>
      <c r="AF724" s="1"/>
      <c r="AG724" s="1"/>
      <c r="AH724" s="1"/>
      <c r="AI724" s="1"/>
    </row>
    <row r="725" spans="1:35" s="3" customFormat="1">
      <c r="A725" s="48">
        <v>6246</v>
      </c>
      <c r="B725" s="53" t="s">
        <v>101</v>
      </c>
      <c r="C725" s="53"/>
      <c r="D725" s="7"/>
      <c r="E725" s="9"/>
      <c r="F725" s="173">
        <v>1</v>
      </c>
      <c r="G725" s="9"/>
      <c r="H725" s="8">
        <f t="shared" si="486"/>
        <v>1</v>
      </c>
      <c r="I725" s="4">
        <v>1</v>
      </c>
      <c r="J725" s="9" t="s">
        <v>216</v>
      </c>
      <c r="K725" s="14"/>
      <c r="L725" s="19">
        <f t="shared" si="491"/>
        <v>0</v>
      </c>
      <c r="M725" s="32"/>
      <c r="N725" s="345"/>
      <c r="O725" s="359">
        <f t="shared" si="487"/>
        <v>0</v>
      </c>
      <c r="P725" s="19">
        <f t="shared" si="488"/>
        <v>0</v>
      </c>
      <c r="Q725" s="42"/>
      <c r="R725" s="42"/>
      <c r="S725" s="42"/>
      <c r="T725" s="42"/>
      <c r="U725" s="19">
        <f t="shared" si="489"/>
        <v>0</v>
      </c>
      <c r="V725" s="42">
        <f>P725</f>
        <v>0</v>
      </c>
      <c r="X725" s="1"/>
      <c r="Y725" s="1"/>
      <c r="Z725" s="1"/>
      <c r="AA725" s="1"/>
      <c r="AB725" s="1"/>
      <c r="AC725" s="1"/>
      <c r="AD725" s="1"/>
      <c r="AE725" s="1"/>
      <c r="AF725" s="1"/>
      <c r="AG725" s="1"/>
      <c r="AH725" s="1"/>
      <c r="AI725" s="1"/>
    </row>
    <row r="726" spans="1:35" s="3" customFormat="1">
      <c r="A726" s="48">
        <v>6247</v>
      </c>
      <c r="B726" s="53" t="s">
        <v>657</v>
      </c>
      <c r="C726" s="53"/>
      <c r="D726" s="7"/>
      <c r="E726" s="9"/>
      <c r="F726" s="173">
        <v>1</v>
      </c>
      <c r="G726" s="9"/>
      <c r="H726" s="8">
        <f t="shared" si="486"/>
        <v>1</v>
      </c>
      <c r="I726" s="4">
        <v>1</v>
      </c>
      <c r="J726" s="9" t="s">
        <v>216</v>
      </c>
      <c r="K726" s="14"/>
      <c r="L726" s="19">
        <f t="shared" si="491"/>
        <v>0</v>
      </c>
      <c r="M726" s="32"/>
      <c r="N726" s="345"/>
      <c r="O726" s="359">
        <f t="shared" si="487"/>
        <v>0</v>
      </c>
      <c r="P726" s="19">
        <f t="shared" si="488"/>
        <v>0</v>
      </c>
      <c r="Q726" s="42"/>
      <c r="R726" s="42"/>
      <c r="S726" s="42"/>
      <c r="T726" s="42"/>
      <c r="U726" s="19">
        <f t="shared" si="489"/>
        <v>0</v>
      </c>
      <c r="V726" s="42">
        <f>P726</f>
        <v>0</v>
      </c>
      <c r="X726" s="1"/>
      <c r="Y726" s="1"/>
      <c r="Z726" s="1"/>
      <c r="AA726" s="1"/>
      <c r="AB726" s="1"/>
      <c r="AC726" s="1"/>
      <c r="AD726" s="1"/>
      <c r="AE726" s="1"/>
      <c r="AF726" s="1"/>
      <c r="AG726" s="1"/>
      <c r="AH726" s="1"/>
      <c r="AI726" s="1"/>
    </row>
    <row r="727" spans="1:35" s="3" customFormat="1">
      <c r="A727" s="180">
        <v>6248</v>
      </c>
      <c r="B727" s="53" t="s">
        <v>355</v>
      </c>
      <c r="C727" s="53"/>
      <c r="D727" s="7"/>
      <c r="E727" s="9"/>
      <c r="F727" s="173">
        <v>1</v>
      </c>
      <c r="G727" s="9"/>
      <c r="H727" s="8">
        <v>1</v>
      </c>
      <c r="I727" s="4">
        <v>1</v>
      </c>
      <c r="J727" s="9" t="s">
        <v>216</v>
      </c>
      <c r="K727" s="14"/>
      <c r="L727" s="19">
        <f t="shared" si="491"/>
        <v>0</v>
      </c>
      <c r="M727" s="32"/>
      <c r="N727" s="345"/>
      <c r="O727" s="359">
        <f t="shared" si="487"/>
        <v>0</v>
      </c>
      <c r="P727" s="19">
        <f t="shared" si="488"/>
        <v>0</v>
      </c>
      <c r="Q727" s="42"/>
      <c r="R727" s="42"/>
      <c r="S727" s="42"/>
      <c r="T727" s="42"/>
      <c r="U727" s="19">
        <f t="shared" si="489"/>
        <v>0</v>
      </c>
      <c r="V727" s="42">
        <f>P727</f>
        <v>0</v>
      </c>
      <c r="X727" s="1"/>
      <c r="Y727" s="1"/>
      <c r="Z727" s="1"/>
      <c r="AA727" s="1"/>
      <c r="AB727" s="1"/>
      <c r="AC727" s="1"/>
      <c r="AD727" s="1"/>
      <c r="AE727" s="1"/>
      <c r="AF727" s="1"/>
      <c r="AG727" s="1"/>
      <c r="AH727" s="1"/>
      <c r="AI727" s="1"/>
    </row>
    <row r="728" spans="1:35" s="3" customFormat="1">
      <c r="A728" s="180">
        <v>6249</v>
      </c>
      <c r="B728" s="53" t="s">
        <v>397</v>
      </c>
      <c r="C728" s="53"/>
      <c r="D728" s="7"/>
      <c r="E728" s="9"/>
      <c r="F728" s="173">
        <v>1</v>
      </c>
      <c r="G728" s="9"/>
      <c r="H728" s="8">
        <f t="shared" ref="H728:H739" si="492">SUM(E728:G728)</f>
        <v>1</v>
      </c>
      <c r="I728" s="4">
        <v>1</v>
      </c>
      <c r="J728" s="9" t="s">
        <v>216</v>
      </c>
      <c r="K728" s="14"/>
      <c r="L728" s="19">
        <f t="shared" si="491"/>
        <v>0</v>
      </c>
      <c r="M728" s="32"/>
      <c r="N728" s="345"/>
      <c r="O728" s="359">
        <f t="shared" si="487"/>
        <v>0</v>
      </c>
      <c r="P728" s="19">
        <f t="shared" si="488"/>
        <v>0</v>
      </c>
      <c r="Q728" s="42"/>
      <c r="R728" s="42"/>
      <c r="S728" s="42"/>
      <c r="T728" s="42"/>
      <c r="U728" s="19">
        <f t="shared" si="489"/>
        <v>0</v>
      </c>
      <c r="V728" s="42">
        <f>P728</f>
        <v>0</v>
      </c>
      <c r="X728" s="1"/>
      <c r="Y728" s="1"/>
      <c r="Z728" s="1"/>
      <c r="AA728" s="1"/>
      <c r="AB728" s="1"/>
      <c r="AC728" s="1"/>
      <c r="AD728" s="1"/>
      <c r="AE728" s="1"/>
      <c r="AF728" s="1"/>
      <c r="AG728" s="1"/>
      <c r="AH728" s="1"/>
      <c r="AI728" s="1"/>
    </row>
    <row r="729" spans="1:35" s="3" customFormat="1">
      <c r="A729" s="48">
        <v>6250</v>
      </c>
      <c r="B729" s="53" t="s">
        <v>810</v>
      </c>
      <c r="C729" s="53"/>
      <c r="D729" s="7"/>
      <c r="E729" s="9"/>
      <c r="F729" s="173">
        <v>1</v>
      </c>
      <c r="G729" s="9"/>
      <c r="H729" s="8">
        <f t="shared" si="492"/>
        <v>1</v>
      </c>
      <c r="I729" s="4">
        <v>1</v>
      </c>
      <c r="J729" s="9" t="s">
        <v>216</v>
      </c>
      <c r="K729" s="14"/>
      <c r="L729" s="19">
        <f t="shared" si="491"/>
        <v>0</v>
      </c>
      <c r="M729" s="32"/>
      <c r="N729" s="345"/>
      <c r="O729" s="359">
        <f t="shared" si="487"/>
        <v>0</v>
      </c>
      <c r="P729" s="19">
        <f t="shared" si="488"/>
        <v>0</v>
      </c>
      <c r="Q729" s="42"/>
      <c r="R729" s="42"/>
      <c r="S729" s="42"/>
      <c r="T729" s="42"/>
      <c r="U729" s="19">
        <f t="shared" si="489"/>
        <v>0</v>
      </c>
      <c r="V729" s="45"/>
      <c r="X729" s="1"/>
      <c r="Y729" s="1"/>
      <c r="Z729" s="1"/>
      <c r="AA729" s="1"/>
      <c r="AB729" s="1"/>
      <c r="AC729" s="1"/>
      <c r="AD729" s="1"/>
      <c r="AE729" s="1"/>
      <c r="AF729" s="1"/>
      <c r="AG729" s="1"/>
      <c r="AH729" s="1"/>
      <c r="AI729" s="1"/>
    </row>
    <row r="730" spans="1:35" s="3" customFormat="1">
      <c r="A730" s="180">
        <v>6251</v>
      </c>
      <c r="B730" s="53" t="s">
        <v>272</v>
      </c>
      <c r="C730" s="53"/>
      <c r="D730" s="7"/>
      <c r="E730" s="9"/>
      <c r="F730" s="173">
        <v>1</v>
      </c>
      <c r="G730" s="9"/>
      <c r="H730" s="8">
        <f t="shared" si="492"/>
        <v>1</v>
      </c>
      <c r="I730" s="4">
        <v>1</v>
      </c>
      <c r="J730" s="9" t="s">
        <v>216</v>
      </c>
      <c r="K730" s="14"/>
      <c r="L730" s="19">
        <f t="shared" si="491"/>
        <v>0</v>
      </c>
      <c r="M730" s="32"/>
      <c r="N730" s="345"/>
      <c r="O730" s="359">
        <f t="shared" si="487"/>
        <v>0</v>
      </c>
      <c r="P730" s="19">
        <f t="shared" si="488"/>
        <v>0</v>
      </c>
      <c r="Q730" s="42"/>
      <c r="R730" s="42"/>
      <c r="S730" s="42"/>
      <c r="T730" s="42"/>
      <c r="U730" s="19">
        <f t="shared" si="489"/>
        <v>0</v>
      </c>
      <c r="V730" s="45"/>
      <c r="X730" s="1"/>
      <c r="Y730" s="1"/>
      <c r="Z730" s="1"/>
      <c r="AA730" s="1"/>
      <c r="AB730" s="1"/>
      <c r="AC730" s="1"/>
      <c r="AD730" s="1"/>
      <c r="AE730" s="1"/>
      <c r="AF730" s="1"/>
      <c r="AG730" s="1"/>
      <c r="AH730" s="1"/>
      <c r="AI730" s="1"/>
    </row>
    <row r="731" spans="1:35" s="3" customFormat="1">
      <c r="A731" s="180">
        <v>6252</v>
      </c>
      <c r="B731" s="54" t="s">
        <v>811</v>
      </c>
      <c r="C731" s="54"/>
      <c r="D731" s="7"/>
      <c r="E731" s="9"/>
      <c r="F731" s="173">
        <v>1</v>
      </c>
      <c r="G731" s="9"/>
      <c r="H731" s="8">
        <f t="shared" si="492"/>
        <v>1</v>
      </c>
      <c r="I731" s="4">
        <v>1</v>
      </c>
      <c r="J731" s="9" t="s">
        <v>216</v>
      </c>
      <c r="K731" s="14"/>
      <c r="L731" s="19">
        <f t="shared" si="491"/>
        <v>0</v>
      </c>
      <c r="M731" s="32"/>
      <c r="N731" s="345"/>
      <c r="O731" s="359">
        <f t="shared" si="487"/>
        <v>0</v>
      </c>
      <c r="P731" s="19">
        <f t="shared" si="488"/>
        <v>0</v>
      </c>
      <c r="Q731" s="42"/>
      <c r="R731" s="42"/>
      <c r="S731" s="42"/>
      <c r="T731" s="42"/>
      <c r="U731" s="19">
        <f t="shared" si="489"/>
        <v>0</v>
      </c>
      <c r="V731" s="42">
        <f>P731</f>
        <v>0</v>
      </c>
      <c r="X731" s="1"/>
      <c r="Y731" s="1"/>
      <c r="Z731" s="1"/>
      <c r="AA731" s="1"/>
      <c r="AB731" s="1"/>
      <c r="AC731" s="1"/>
      <c r="AD731" s="1"/>
      <c r="AE731" s="1"/>
      <c r="AF731" s="1"/>
      <c r="AG731" s="1"/>
      <c r="AH731" s="1"/>
      <c r="AI731" s="1"/>
    </row>
    <row r="732" spans="1:35" s="3" customFormat="1">
      <c r="A732" s="180">
        <v>6253</v>
      </c>
      <c r="B732" s="53" t="s">
        <v>273</v>
      </c>
      <c r="C732" s="53"/>
      <c r="D732" s="7"/>
      <c r="E732" s="9"/>
      <c r="F732" s="173">
        <v>1</v>
      </c>
      <c r="G732" s="9"/>
      <c r="H732" s="8">
        <f t="shared" si="492"/>
        <v>1</v>
      </c>
      <c r="I732" s="4">
        <v>1</v>
      </c>
      <c r="J732" s="9" t="s">
        <v>216</v>
      </c>
      <c r="K732" s="14"/>
      <c r="L732" s="19">
        <f t="shared" si="491"/>
        <v>0</v>
      </c>
      <c r="M732" s="32"/>
      <c r="N732" s="345"/>
      <c r="O732" s="359">
        <f t="shared" si="487"/>
        <v>0</v>
      </c>
      <c r="P732" s="19">
        <f t="shared" si="488"/>
        <v>0</v>
      </c>
      <c r="Q732" s="42"/>
      <c r="R732" s="42"/>
      <c r="S732" s="42"/>
      <c r="T732" s="42"/>
      <c r="U732" s="19">
        <f t="shared" si="489"/>
        <v>0</v>
      </c>
      <c r="V732" s="45"/>
      <c r="X732" s="1"/>
      <c r="Y732" s="1"/>
      <c r="Z732" s="1"/>
      <c r="AA732" s="1"/>
      <c r="AB732" s="1"/>
      <c r="AC732" s="1"/>
      <c r="AD732" s="1"/>
      <c r="AE732" s="1"/>
      <c r="AF732" s="1"/>
      <c r="AG732" s="1"/>
      <c r="AH732" s="1"/>
      <c r="AI732" s="1"/>
    </row>
    <row r="733" spans="1:35" s="3" customFormat="1">
      <c r="A733" s="180">
        <v>6256</v>
      </c>
      <c r="B733" s="53" t="s">
        <v>400</v>
      </c>
      <c r="C733" s="53"/>
      <c r="D733" s="7"/>
      <c r="E733" s="9"/>
      <c r="F733" s="173">
        <v>1</v>
      </c>
      <c r="G733" s="9"/>
      <c r="H733" s="8">
        <f t="shared" si="492"/>
        <v>1</v>
      </c>
      <c r="I733" s="4">
        <v>1</v>
      </c>
      <c r="J733" s="9" t="s">
        <v>216</v>
      </c>
      <c r="K733" s="14"/>
      <c r="L733" s="19">
        <f t="shared" si="491"/>
        <v>0</v>
      </c>
      <c r="M733" s="32"/>
      <c r="N733" s="345"/>
      <c r="O733" s="359">
        <f t="shared" si="487"/>
        <v>0</v>
      </c>
      <c r="P733" s="19">
        <f t="shared" si="488"/>
        <v>0</v>
      </c>
      <c r="Q733" s="42"/>
      <c r="R733" s="42"/>
      <c r="S733" s="42"/>
      <c r="T733" s="42"/>
      <c r="U733" s="19">
        <f t="shared" si="489"/>
        <v>0</v>
      </c>
      <c r="V733" s="42">
        <f>P733</f>
        <v>0</v>
      </c>
      <c r="X733" s="1"/>
      <c r="Y733" s="1"/>
      <c r="Z733" s="1"/>
      <c r="AA733" s="1"/>
      <c r="AB733" s="1"/>
      <c r="AC733" s="1"/>
      <c r="AD733" s="1"/>
      <c r="AE733" s="1"/>
      <c r="AF733" s="1"/>
      <c r="AG733" s="1"/>
      <c r="AH733" s="1"/>
      <c r="AI733" s="1"/>
    </row>
    <row r="734" spans="1:35" s="3" customFormat="1">
      <c r="A734" s="180">
        <v>6257</v>
      </c>
      <c r="B734" s="53" t="s">
        <v>402</v>
      </c>
      <c r="C734" s="53"/>
      <c r="D734" s="7"/>
      <c r="E734" s="9"/>
      <c r="F734" s="173">
        <v>1</v>
      </c>
      <c r="G734" s="9"/>
      <c r="H734" s="8">
        <f t="shared" si="492"/>
        <v>1</v>
      </c>
      <c r="I734" s="4">
        <v>1</v>
      </c>
      <c r="J734" s="9" t="s">
        <v>216</v>
      </c>
      <c r="K734" s="14"/>
      <c r="L734" s="19">
        <f t="shared" si="491"/>
        <v>0</v>
      </c>
      <c r="M734" s="32"/>
      <c r="N734" s="345"/>
      <c r="O734" s="359">
        <f t="shared" si="487"/>
        <v>0</v>
      </c>
      <c r="P734" s="19">
        <f t="shared" si="488"/>
        <v>0</v>
      </c>
      <c r="Q734" s="42"/>
      <c r="R734" s="42"/>
      <c r="S734" s="42"/>
      <c r="T734" s="42"/>
      <c r="U734" s="19">
        <f t="shared" si="489"/>
        <v>0</v>
      </c>
      <c r="V734" s="42">
        <f>P734</f>
        <v>0</v>
      </c>
      <c r="X734" s="1"/>
      <c r="Y734" s="1"/>
      <c r="Z734" s="1"/>
      <c r="AA734" s="1"/>
      <c r="AB734" s="1"/>
      <c r="AC734" s="1"/>
      <c r="AD734" s="1"/>
      <c r="AE734" s="1"/>
      <c r="AF734" s="1"/>
      <c r="AG734" s="1"/>
      <c r="AH734" s="1"/>
      <c r="AI734" s="1"/>
    </row>
    <row r="735" spans="1:35" s="3" customFormat="1">
      <c r="A735" s="180">
        <v>6258</v>
      </c>
      <c r="B735" s="53" t="s">
        <v>988</v>
      </c>
      <c r="C735" s="53" t="s">
        <v>1030</v>
      </c>
      <c r="D735" s="7"/>
      <c r="E735" s="9"/>
      <c r="F735" s="173">
        <v>1</v>
      </c>
      <c r="G735" s="9"/>
      <c r="H735" s="8">
        <f t="shared" si="492"/>
        <v>1</v>
      </c>
      <c r="I735" s="4">
        <v>1</v>
      </c>
      <c r="J735" s="9" t="s">
        <v>216</v>
      </c>
      <c r="K735" s="14"/>
      <c r="L735" s="19">
        <f t="shared" si="491"/>
        <v>0</v>
      </c>
      <c r="M735" s="32"/>
      <c r="N735" s="345"/>
      <c r="O735" s="359">
        <f t="shared" si="487"/>
        <v>0</v>
      </c>
      <c r="P735" s="19">
        <f t="shared" si="488"/>
        <v>0</v>
      </c>
      <c r="Q735" s="42"/>
      <c r="R735" s="42"/>
      <c r="S735" s="42"/>
      <c r="T735" s="42"/>
      <c r="U735" s="19">
        <f t="shared" si="489"/>
        <v>0</v>
      </c>
      <c r="V735" s="42">
        <f>P735</f>
        <v>0</v>
      </c>
      <c r="X735" s="1"/>
      <c r="Y735" s="1"/>
      <c r="Z735" s="1"/>
      <c r="AA735" s="1"/>
      <c r="AB735" s="1"/>
      <c r="AC735" s="1"/>
      <c r="AD735" s="1"/>
      <c r="AE735" s="1"/>
      <c r="AF735" s="1"/>
      <c r="AG735" s="1"/>
      <c r="AH735" s="1"/>
      <c r="AI735" s="1"/>
    </row>
    <row r="736" spans="1:35" s="3" customFormat="1">
      <c r="A736" s="180">
        <v>6259</v>
      </c>
      <c r="B736" s="53" t="s">
        <v>989</v>
      </c>
      <c r="C736" s="53" t="s">
        <v>1030</v>
      </c>
      <c r="D736" s="7"/>
      <c r="E736" s="4"/>
      <c r="F736" s="173">
        <v>1</v>
      </c>
      <c r="G736" s="9"/>
      <c r="H736" s="8">
        <f t="shared" si="492"/>
        <v>1</v>
      </c>
      <c r="I736" s="4">
        <v>1</v>
      </c>
      <c r="J736" s="9" t="s">
        <v>216</v>
      </c>
      <c r="K736" s="14"/>
      <c r="L736" s="19">
        <f t="shared" si="491"/>
        <v>0</v>
      </c>
      <c r="M736" s="32"/>
      <c r="N736" s="345"/>
      <c r="O736" s="359">
        <f t="shared" si="487"/>
        <v>0</v>
      </c>
      <c r="P736" s="19">
        <f t="shared" si="488"/>
        <v>0</v>
      </c>
      <c r="Q736" s="42">
        <f>L736</f>
        <v>0</v>
      </c>
      <c r="R736" s="42"/>
      <c r="S736" s="42"/>
      <c r="T736" s="42"/>
      <c r="U736" s="19">
        <f t="shared" si="489"/>
        <v>0</v>
      </c>
      <c r="V736" s="45"/>
      <c r="X736" s="1"/>
      <c r="Y736" s="1"/>
      <c r="Z736" s="1"/>
      <c r="AA736" s="1"/>
      <c r="AB736" s="1"/>
      <c r="AC736" s="1"/>
      <c r="AD736" s="1"/>
      <c r="AE736" s="1"/>
      <c r="AF736" s="1"/>
      <c r="AG736" s="1"/>
      <c r="AH736" s="1"/>
      <c r="AI736" s="1"/>
    </row>
    <row r="737" spans="1:35" s="3" customFormat="1">
      <c r="A737" s="180">
        <v>6270</v>
      </c>
      <c r="B737" s="53" t="s">
        <v>963</v>
      </c>
      <c r="C737" s="53"/>
      <c r="D737" s="7"/>
      <c r="E737" s="9"/>
      <c r="F737" s="173">
        <v>1</v>
      </c>
      <c r="G737" s="9"/>
      <c r="H737" s="8">
        <f t="shared" si="492"/>
        <v>1</v>
      </c>
      <c r="I737" s="4">
        <v>1</v>
      </c>
      <c r="J737" s="9" t="s">
        <v>216</v>
      </c>
      <c r="K737" s="14"/>
      <c r="L737" s="19">
        <f t="shared" si="491"/>
        <v>0</v>
      </c>
      <c r="M737" s="32"/>
      <c r="N737" s="345"/>
      <c r="O737" s="359">
        <f t="shared" si="487"/>
        <v>0</v>
      </c>
      <c r="P737" s="19">
        <f t="shared" si="488"/>
        <v>0</v>
      </c>
      <c r="Q737" s="42"/>
      <c r="R737" s="42"/>
      <c r="S737" s="42"/>
      <c r="T737" s="42"/>
      <c r="U737" s="19">
        <f t="shared" si="489"/>
        <v>0</v>
      </c>
      <c r="V737" s="42">
        <f>P737</f>
        <v>0</v>
      </c>
      <c r="X737" s="1"/>
      <c r="Y737" s="1"/>
      <c r="Z737" s="1"/>
      <c r="AA737" s="1"/>
      <c r="AB737" s="1"/>
      <c r="AC737" s="1"/>
      <c r="AD737" s="1"/>
      <c r="AE737" s="1"/>
      <c r="AF737" s="1"/>
      <c r="AG737" s="1"/>
      <c r="AH737" s="1"/>
      <c r="AI737" s="1"/>
    </row>
    <row r="738" spans="1:35" s="3" customFormat="1">
      <c r="A738" s="48">
        <v>6285</v>
      </c>
      <c r="B738" s="53" t="s">
        <v>102</v>
      </c>
      <c r="C738" s="53"/>
      <c r="D738" s="7"/>
      <c r="E738" s="9"/>
      <c r="F738" s="173">
        <v>1</v>
      </c>
      <c r="G738" s="9"/>
      <c r="H738" s="8">
        <f t="shared" si="492"/>
        <v>1</v>
      </c>
      <c r="I738" s="4">
        <v>1</v>
      </c>
      <c r="J738" s="9" t="s">
        <v>216</v>
      </c>
      <c r="K738" s="14"/>
      <c r="L738" s="19">
        <f t="shared" si="491"/>
        <v>0</v>
      </c>
      <c r="M738" s="32"/>
      <c r="N738" s="345"/>
      <c r="O738" s="359">
        <f t="shared" si="487"/>
        <v>0</v>
      </c>
      <c r="P738" s="19">
        <f t="shared" si="488"/>
        <v>0</v>
      </c>
      <c r="Q738" s="42"/>
      <c r="R738" s="42"/>
      <c r="S738" s="42"/>
      <c r="T738" s="42"/>
      <c r="U738" s="19">
        <f t="shared" si="489"/>
        <v>0</v>
      </c>
      <c r="V738" s="45"/>
      <c r="X738" s="1"/>
      <c r="Y738" s="1"/>
      <c r="Z738" s="1"/>
      <c r="AA738" s="1"/>
      <c r="AB738" s="1"/>
      <c r="AC738" s="1"/>
      <c r="AD738" s="1"/>
      <c r="AE738" s="1"/>
      <c r="AF738" s="1"/>
      <c r="AG738" s="1"/>
      <c r="AH738" s="1"/>
      <c r="AI738" s="1"/>
    </row>
    <row r="739" spans="1:35" s="3" customFormat="1">
      <c r="A739" s="180">
        <v>6294</v>
      </c>
      <c r="B739" s="53" t="s">
        <v>617</v>
      </c>
      <c r="C739" s="53"/>
      <c r="D739" s="7"/>
      <c r="E739" s="4"/>
      <c r="F739" s="173">
        <v>1</v>
      </c>
      <c r="G739" s="9"/>
      <c r="H739" s="8">
        <f t="shared" si="492"/>
        <v>1</v>
      </c>
      <c r="I739" s="4">
        <v>1</v>
      </c>
      <c r="J739" s="9" t="s">
        <v>216</v>
      </c>
      <c r="K739" s="14"/>
      <c r="L739" s="19">
        <f t="shared" si="491"/>
        <v>0</v>
      </c>
      <c r="M739" s="32"/>
      <c r="N739" s="345"/>
      <c r="O739" s="359">
        <f t="shared" si="487"/>
        <v>0</v>
      </c>
      <c r="P739" s="19">
        <f t="shared" si="488"/>
        <v>0</v>
      </c>
      <c r="Q739" s="42"/>
      <c r="R739" s="42"/>
      <c r="S739" s="42"/>
      <c r="T739" s="42"/>
      <c r="U739" s="19">
        <f t="shared" si="489"/>
        <v>0</v>
      </c>
      <c r="V739" s="45"/>
      <c r="X739" s="1"/>
      <c r="Y739" s="1"/>
      <c r="Z739" s="1"/>
      <c r="AA739" s="1"/>
      <c r="AB739" s="1"/>
      <c r="AC739" s="1"/>
      <c r="AD739" s="1"/>
      <c r="AE739" s="1"/>
      <c r="AF739" s="1"/>
      <c r="AG739" s="1"/>
      <c r="AH739" s="1"/>
      <c r="AI739" s="1"/>
    </row>
    <row r="740" spans="1:35" s="3" customFormat="1">
      <c r="A740" s="48"/>
      <c r="B740" s="55" t="s">
        <v>253</v>
      </c>
      <c r="C740" s="55"/>
      <c r="D740" s="7"/>
      <c r="E740" s="9"/>
      <c r="F740" s="173"/>
      <c r="G740" s="9"/>
      <c r="H740" s="219"/>
      <c r="I740" s="216"/>
      <c r="J740" s="217" t="s">
        <v>1025</v>
      </c>
      <c r="K740" s="218" t="e">
        <f>L740/L66</f>
        <v>#DIV/0!</v>
      </c>
      <c r="L740" s="21">
        <f t="shared" ref="L740:V740" si="493">SUM(L711:L739)</f>
        <v>0</v>
      </c>
      <c r="M740" s="28">
        <f t="shared" si="493"/>
        <v>0</v>
      </c>
      <c r="N740" s="346">
        <f t="shared" ref="N740" si="494">SUM(N711:N739)</f>
        <v>0</v>
      </c>
      <c r="O740" s="355">
        <f t="shared" ref="O740" si="495">SUM(O711:O739)</f>
        <v>0</v>
      </c>
      <c r="P740" s="21">
        <f t="shared" si="493"/>
        <v>0</v>
      </c>
      <c r="Q740" s="43">
        <f t="shared" si="493"/>
        <v>0</v>
      </c>
      <c r="R740" s="43">
        <f t="shared" si="493"/>
        <v>0</v>
      </c>
      <c r="S740" s="43">
        <f t="shared" si="493"/>
        <v>0</v>
      </c>
      <c r="T740" s="43">
        <f t="shared" si="493"/>
        <v>0</v>
      </c>
      <c r="U740" s="21">
        <f t="shared" si="493"/>
        <v>0</v>
      </c>
      <c r="V740" s="43">
        <f t="shared" si="493"/>
        <v>0</v>
      </c>
      <c r="X740" s="1"/>
      <c r="Y740" s="1"/>
      <c r="Z740" s="1"/>
      <c r="AA740" s="1"/>
      <c r="AB740" s="1"/>
      <c r="AC740" s="1"/>
      <c r="AD740" s="1"/>
      <c r="AE740" s="1"/>
      <c r="AF740" s="1"/>
      <c r="AG740" s="1"/>
      <c r="AH740" s="1"/>
      <c r="AI740" s="1"/>
    </row>
    <row r="741" spans="1:35" s="3" customFormat="1">
      <c r="A741" s="48"/>
      <c r="B741" s="55"/>
      <c r="C741" s="55"/>
      <c r="D741" s="7"/>
      <c r="E741" s="4"/>
      <c r="F741" s="173"/>
      <c r="G741" s="9"/>
      <c r="H741" s="8"/>
      <c r="I741" s="4"/>
      <c r="J741" s="10"/>
      <c r="K741" s="14"/>
      <c r="L741" s="24"/>
      <c r="M741" s="30"/>
      <c r="N741" s="368"/>
      <c r="O741" s="357"/>
      <c r="P741" s="24"/>
      <c r="Q741" s="42"/>
      <c r="R741" s="42"/>
      <c r="S741" s="42"/>
      <c r="T741" s="42"/>
      <c r="U741" s="19"/>
      <c r="V741" s="42"/>
      <c r="X741" s="1"/>
      <c r="Y741" s="1"/>
      <c r="Z741" s="1"/>
      <c r="AA741" s="1"/>
      <c r="AB741" s="1"/>
      <c r="AC741" s="1"/>
      <c r="AD741" s="1"/>
      <c r="AE741" s="1"/>
      <c r="AF741" s="1"/>
      <c r="AG741" s="1"/>
      <c r="AH741" s="1"/>
      <c r="AI741" s="1"/>
    </row>
    <row r="742" spans="1:35" s="3" customFormat="1">
      <c r="A742" s="181">
        <v>6500</v>
      </c>
      <c r="B742" s="38" t="s">
        <v>243</v>
      </c>
      <c r="C742" s="38"/>
      <c r="D742" s="7"/>
      <c r="E742" s="9"/>
      <c r="F742" s="173"/>
      <c r="G742" s="9"/>
      <c r="H742" s="8"/>
      <c r="I742" s="4"/>
      <c r="J742" s="9"/>
      <c r="K742" s="14"/>
      <c r="L742" s="19"/>
      <c r="M742" s="32"/>
      <c r="N742" s="345"/>
      <c r="O742" s="359"/>
      <c r="P742" s="19"/>
      <c r="Q742" s="42"/>
      <c r="R742" s="42"/>
      <c r="S742" s="42"/>
      <c r="T742" s="42"/>
      <c r="U742" s="19"/>
      <c r="V742" s="42"/>
      <c r="X742" s="1"/>
      <c r="Y742" s="1"/>
      <c r="Z742" s="1"/>
      <c r="AA742" s="1"/>
      <c r="AB742" s="1"/>
      <c r="AC742" s="1"/>
      <c r="AD742" s="1"/>
      <c r="AE742" s="1"/>
      <c r="AF742" s="1"/>
      <c r="AG742" s="1"/>
      <c r="AH742" s="1"/>
      <c r="AI742" s="1"/>
    </row>
    <row r="743" spans="1:35" s="3" customFormat="1">
      <c r="A743" s="48">
        <v>6540</v>
      </c>
      <c r="B743" s="53" t="s">
        <v>345</v>
      </c>
      <c r="C743" s="53"/>
      <c r="D743" s="7"/>
      <c r="E743" s="17"/>
      <c r="F743" s="173">
        <v>1</v>
      </c>
      <c r="G743" s="9"/>
      <c r="H743" s="8">
        <f t="shared" ref="H743:H752" si="496">SUM(E743:G743)</f>
        <v>1</v>
      </c>
      <c r="I743" s="4">
        <v>1</v>
      </c>
      <c r="J743" s="11" t="s">
        <v>216</v>
      </c>
      <c r="K743" s="193"/>
      <c r="L743" s="19">
        <f t="shared" ref="L743:L752" si="497">H743*I743*K743</f>
        <v>0</v>
      </c>
      <c r="M743" s="32"/>
      <c r="N743" s="345"/>
      <c r="O743" s="359">
        <f t="shared" ref="O743:O752" si="498">L:L+N:N</f>
        <v>0</v>
      </c>
      <c r="P743" s="19">
        <f t="shared" ref="P743:P752" si="499">MAX(L743-SUM(Q743:T743),0)</f>
        <v>0</v>
      </c>
      <c r="Q743" s="42"/>
      <c r="R743" s="42"/>
      <c r="S743" s="42"/>
      <c r="T743" s="42"/>
      <c r="U743" s="19">
        <f t="shared" ref="U743:U752" si="500">L743-SUM(P743:T743)</f>
        <v>0</v>
      </c>
      <c r="V743" s="42">
        <f>P743</f>
        <v>0</v>
      </c>
      <c r="X743" s="1"/>
      <c r="Y743" s="1"/>
      <c r="Z743" s="1"/>
      <c r="AA743" s="1"/>
      <c r="AB743" s="1"/>
      <c r="AC743" s="1"/>
      <c r="AD743" s="1"/>
      <c r="AE743" s="1"/>
      <c r="AF743" s="1"/>
      <c r="AG743" s="1"/>
      <c r="AH743" s="1"/>
      <c r="AI743" s="1"/>
    </row>
    <row r="744" spans="1:35" s="3" customFormat="1">
      <c r="A744" s="215" t="s">
        <v>1163</v>
      </c>
      <c r="B744" s="186" t="s">
        <v>1165</v>
      </c>
      <c r="C744" s="53"/>
      <c r="D744" s="7"/>
      <c r="E744" s="17"/>
      <c r="F744" s="344">
        <v>7.4999999999999997E-3</v>
      </c>
      <c r="G744" s="9"/>
      <c r="H744" s="8">
        <f t="shared" ref="H744" si="501">SUM(E744:G744)</f>
        <v>7.4999999999999997E-3</v>
      </c>
      <c r="I744" s="4">
        <v>1</v>
      </c>
      <c r="J744" s="11" t="s">
        <v>216</v>
      </c>
      <c r="K744" s="213">
        <f>O6+O7+O8+O9+O12+O13+O14+O15+O16+O17+O18+O19+O20+O21+O22+O23+O24+O25+O26+O28+O27+O29+O30+O31+O32+O36+O37+O38+O39+O40+O44+O45+O46+O47+O48+O49</f>
        <v>0</v>
      </c>
      <c r="L744" s="374"/>
      <c r="M744" s="32"/>
      <c r="N744" s="345">
        <f>F744*K744</f>
        <v>0</v>
      </c>
      <c r="O744" s="359">
        <f t="shared" si="498"/>
        <v>0</v>
      </c>
      <c r="P744" s="19">
        <f t="shared" ref="P744" si="502">MAX(L744-SUM(Q744:T744),0)</f>
        <v>0</v>
      </c>
      <c r="Q744" s="42"/>
      <c r="R744" s="42"/>
      <c r="S744" s="42"/>
      <c r="T744" s="42"/>
      <c r="U744" s="19">
        <f t="shared" ref="U744" si="503">L744-SUM(P744:T744)</f>
        <v>0</v>
      </c>
      <c r="V744" s="45"/>
      <c r="X744" s="1"/>
      <c r="Y744" s="1"/>
      <c r="Z744" s="1"/>
      <c r="AA744" s="1"/>
      <c r="AB744" s="1"/>
      <c r="AC744" s="1"/>
      <c r="AD744" s="1"/>
      <c r="AE744" s="1"/>
      <c r="AF744" s="1"/>
      <c r="AG744" s="1"/>
      <c r="AH744" s="1"/>
      <c r="AI744" s="1"/>
    </row>
    <row r="745" spans="1:35" s="3" customFormat="1">
      <c r="A745" s="48">
        <v>6561</v>
      </c>
      <c r="B745" s="53" t="s">
        <v>346</v>
      </c>
      <c r="C745" s="53"/>
      <c r="D745" s="7"/>
      <c r="E745" s="9"/>
      <c r="F745" s="173">
        <v>1</v>
      </c>
      <c r="G745" s="9"/>
      <c r="H745" s="8">
        <f t="shared" si="496"/>
        <v>1</v>
      </c>
      <c r="I745" s="4">
        <v>1</v>
      </c>
      <c r="J745" s="11" t="s">
        <v>216</v>
      </c>
      <c r="K745" s="14"/>
      <c r="L745" s="19">
        <f t="shared" si="497"/>
        <v>0</v>
      </c>
      <c r="M745" s="32"/>
      <c r="N745" s="345"/>
      <c r="O745" s="359">
        <f t="shared" si="498"/>
        <v>0</v>
      </c>
      <c r="P745" s="19">
        <f t="shared" si="499"/>
        <v>0</v>
      </c>
      <c r="Q745" s="42"/>
      <c r="R745" s="42"/>
      <c r="S745" s="42"/>
      <c r="T745" s="42"/>
      <c r="U745" s="19">
        <f t="shared" si="500"/>
        <v>0</v>
      </c>
      <c r="V745" s="42">
        <f>P745</f>
        <v>0</v>
      </c>
      <c r="X745" s="1"/>
      <c r="Y745" s="1"/>
      <c r="Z745" s="1"/>
      <c r="AA745" s="1"/>
      <c r="AB745" s="1"/>
      <c r="AC745" s="1"/>
      <c r="AD745" s="1"/>
      <c r="AE745" s="1"/>
      <c r="AF745" s="1"/>
      <c r="AG745" s="1"/>
      <c r="AH745" s="1"/>
      <c r="AI745" s="1"/>
    </row>
    <row r="746" spans="1:35" s="3" customFormat="1">
      <c r="A746" s="48">
        <v>6562</v>
      </c>
      <c r="B746" s="53" t="s">
        <v>91</v>
      </c>
      <c r="C746" s="53"/>
      <c r="D746" s="7"/>
      <c r="E746" s="9"/>
      <c r="F746" s="173">
        <v>1</v>
      </c>
      <c r="G746" s="9"/>
      <c r="H746" s="8">
        <f t="shared" si="496"/>
        <v>1</v>
      </c>
      <c r="I746" s="4">
        <v>1</v>
      </c>
      <c r="J746" s="11" t="s">
        <v>216</v>
      </c>
      <c r="K746" s="14"/>
      <c r="L746" s="19">
        <f t="shared" si="497"/>
        <v>0</v>
      </c>
      <c r="M746" s="32"/>
      <c r="N746" s="345"/>
      <c r="O746" s="359">
        <f t="shared" si="498"/>
        <v>0</v>
      </c>
      <c r="P746" s="19">
        <f t="shared" si="499"/>
        <v>0</v>
      </c>
      <c r="Q746" s="42"/>
      <c r="R746" s="42"/>
      <c r="S746" s="42"/>
      <c r="T746" s="42"/>
      <c r="U746" s="19">
        <f t="shared" si="500"/>
        <v>0</v>
      </c>
      <c r="V746" s="42">
        <f>P746</f>
        <v>0</v>
      </c>
      <c r="X746" s="1"/>
      <c r="Y746" s="1"/>
      <c r="Z746" s="1"/>
      <c r="AA746" s="1"/>
      <c r="AB746" s="1"/>
      <c r="AC746" s="1"/>
      <c r="AD746" s="1"/>
      <c r="AE746" s="1"/>
      <c r="AF746" s="1"/>
      <c r="AG746" s="1"/>
      <c r="AH746" s="1"/>
      <c r="AI746" s="1"/>
    </row>
    <row r="747" spans="1:35" s="3" customFormat="1">
      <c r="A747" s="48">
        <v>6563</v>
      </c>
      <c r="B747" s="53" t="s">
        <v>92</v>
      </c>
      <c r="C747" s="53"/>
      <c r="D747" s="7"/>
      <c r="E747" s="9"/>
      <c r="F747" s="173">
        <v>1</v>
      </c>
      <c r="G747" s="9"/>
      <c r="H747" s="8">
        <f t="shared" si="496"/>
        <v>1</v>
      </c>
      <c r="I747" s="4">
        <v>1</v>
      </c>
      <c r="J747" s="11" t="s">
        <v>216</v>
      </c>
      <c r="K747" s="14"/>
      <c r="L747" s="19">
        <f t="shared" si="497"/>
        <v>0</v>
      </c>
      <c r="M747" s="32"/>
      <c r="N747" s="345"/>
      <c r="O747" s="359">
        <f t="shared" si="498"/>
        <v>0</v>
      </c>
      <c r="P747" s="19">
        <f t="shared" si="499"/>
        <v>0</v>
      </c>
      <c r="Q747" s="42"/>
      <c r="R747" s="42"/>
      <c r="S747" s="42"/>
      <c r="T747" s="42"/>
      <c r="U747" s="19">
        <f t="shared" si="500"/>
        <v>0</v>
      </c>
      <c r="V747" s="42">
        <f>P747</f>
        <v>0</v>
      </c>
      <c r="X747" s="1"/>
      <c r="Y747" s="1"/>
      <c r="Z747" s="1"/>
      <c r="AA747" s="1"/>
      <c r="AB747" s="1"/>
      <c r="AC747" s="1"/>
      <c r="AD747" s="1"/>
      <c r="AE747" s="1"/>
      <c r="AF747" s="1"/>
      <c r="AG747" s="1"/>
      <c r="AH747" s="1"/>
      <c r="AI747" s="1"/>
    </row>
    <row r="748" spans="1:35" s="3" customFormat="1">
      <c r="A748" s="48">
        <v>6564</v>
      </c>
      <c r="B748" s="53" t="s">
        <v>93</v>
      </c>
      <c r="C748" s="53"/>
      <c r="D748" s="7"/>
      <c r="E748" s="9"/>
      <c r="F748" s="173">
        <v>1</v>
      </c>
      <c r="G748" s="9"/>
      <c r="H748" s="8">
        <f t="shared" si="496"/>
        <v>1</v>
      </c>
      <c r="I748" s="4">
        <v>1</v>
      </c>
      <c r="J748" s="11" t="s">
        <v>216</v>
      </c>
      <c r="K748" s="14"/>
      <c r="L748" s="19">
        <f t="shared" si="497"/>
        <v>0</v>
      </c>
      <c r="M748" s="32"/>
      <c r="N748" s="345"/>
      <c r="O748" s="359">
        <f t="shared" si="498"/>
        <v>0</v>
      </c>
      <c r="P748" s="19">
        <f t="shared" si="499"/>
        <v>0</v>
      </c>
      <c r="Q748" s="42"/>
      <c r="R748" s="42"/>
      <c r="S748" s="42"/>
      <c r="T748" s="42"/>
      <c r="U748" s="19">
        <f t="shared" si="500"/>
        <v>0</v>
      </c>
      <c r="V748" s="42">
        <f>P748</f>
        <v>0</v>
      </c>
      <c r="X748" s="1"/>
      <c r="Y748" s="1"/>
      <c r="Z748" s="1"/>
      <c r="AA748" s="1"/>
      <c r="AB748" s="1"/>
      <c r="AC748" s="1"/>
      <c r="AD748" s="1"/>
      <c r="AE748" s="1"/>
      <c r="AF748" s="1"/>
      <c r="AG748" s="1"/>
      <c r="AH748" s="1"/>
      <c r="AI748" s="1"/>
    </row>
    <row r="749" spans="1:35" s="3" customFormat="1">
      <c r="A749" s="180">
        <v>6565</v>
      </c>
      <c r="B749" s="53" t="s">
        <v>348</v>
      </c>
      <c r="C749" s="53"/>
      <c r="D749" s="7"/>
      <c r="E749" s="9"/>
      <c r="F749" s="173">
        <v>1</v>
      </c>
      <c r="G749" s="9"/>
      <c r="H749" s="8">
        <f t="shared" si="496"/>
        <v>1</v>
      </c>
      <c r="I749" s="4">
        <v>1</v>
      </c>
      <c r="J749" s="11" t="s">
        <v>216</v>
      </c>
      <c r="K749" s="14"/>
      <c r="L749" s="19">
        <f t="shared" si="497"/>
        <v>0</v>
      </c>
      <c r="M749" s="32"/>
      <c r="N749" s="345"/>
      <c r="O749" s="359">
        <f t="shared" si="498"/>
        <v>0</v>
      </c>
      <c r="P749" s="19">
        <f t="shared" si="499"/>
        <v>0</v>
      </c>
      <c r="Q749" s="42"/>
      <c r="R749" s="42"/>
      <c r="S749" s="42"/>
      <c r="T749" s="42"/>
      <c r="U749" s="19">
        <f t="shared" si="500"/>
        <v>0</v>
      </c>
      <c r="V749" s="45"/>
      <c r="X749" s="1"/>
      <c r="Y749" s="1"/>
      <c r="Z749" s="1"/>
      <c r="AA749" s="1"/>
      <c r="AB749" s="1"/>
      <c r="AC749" s="1"/>
      <c r="AD749" s="1"/>
      <c r="AE749" s="1"/>
      <c r="AF749" s="1"/>
      <c r="AG749" s="1"/>
      <c r="AH749" s="1"/>
      <c r="AI749" s="1"/>
    </row>
    <row r="750" spans="1:35" s="3" customFormat="1">
      <c r="A750" s="48">
        <v>6566</v>
      </c>
      <c r="B750" s="53" t="s">
        <v>831</v>
      </c>
      <c r="C750" s="53"/>
      <c r="D750" s="7"/>
      <c r="E750" s="9"/>
      <c r="F750" s="173">
        <v>1</v>
      </c>
      <c r="G750" s="9"/>
      <c r="H750" s="8">
        <f t="shared" si="496"/>
        <v>1</v>
      </c>
      <c r="I750" s="4">
        <v>1</v>
      </c>
      <c r="J750" s="11" t="s">
        <v>216</v>
      </c>
      <c r="K750" s="14"/>
      <c r="L750" s="19">
        <f t="shared" si="497"/>
        <v>0</v>
      </c>
      <c r="M750" s="32"/>
      <c r="N750" s="345"/>
      <c r="O750" s="359">
        <f t="shared" si="498"/>
        <v>0</v>
      </c>
      <c r="P750" s="19">
        <f t="shared" si="499"/>
        <v>0</v>
      </c>
      <c r="Q750" s="42"/>
      <c r="R750" s="42"/>
      <c r="S750" s="42"/>
      <c r="T750" s="42"/>
      <c r="U750" s="19">
        <f t="shared" si="500"/>
        <v>0</v>
      </c>
      <c r="V750" s="45"/>
      <c r="X750" s="1"/>
      <c r="Y750" s="1"/>
      <c r="Z750" s="1"/>
      <c r="AA750" s="1"/>
      <c r="AB750" s="1"/>
      <c r="AC750" s="1"/>
      <c r="AD750" s="1"/>
      <c r="AE750" s="1"/>
      <c r="AF750" s="1"/>
      <c r="AG750" s="1"/>
      <c r="AH750" s="1"/>
      <c r="AI750" s="1"/>
    </row>
    <row r="751" spans="1:35" s="3" customFormat="1">
      <c r="A751" s="180">
        <v>6567</v>
      </c>
      <c r="B751" s="53" t="s">
        <v>94</v>
      </c>
      <c r="C751" s="53"/>
      <c r="D751" s="7"/>
      <c r="E751" s="9"/>
      <c r="F751" s="173">
        <v>1</v>
      </c>
      <c r="G751" s="9"/>
      <c r="H751" s="8">
        <f t="shared" si="496"/>
        <v>1</v>
      </c>
      <c r="I751" s="4">
        <v>1</v>
      </c>
      <c r="J751" s="11" t="s">
        <v>216</v>
      </c>
      <c r="K751" s="14"/>
      <c r="L751" s="19">
        <f t="shared" si="497"/>
        <v>0</v>
      </c>
      <c r="M751" s="32"/>
      <c r="N751" s="345"/>
      <c r="O751" s="359">
        <f t="shared" si="498"/>
        <v>0</v>
      </c>
      <c r="P751" s="19">
        <f t="shared" si="499"/>
        <v>0</v>
      </c>
      <c r="Q751" s="42"/>
      <c r="R751" s="42"/>
      <c r="S751" s="42"/>
      <c r="T751" s="42"/>
      <c r="U751" s="19">
        <f t="shared" si="500"/>
        <v>0</v>
      </c>
      <c r="V751" s="42">
        <f>P751</f>
        <v>0</v>
      </c>
      <c r="X751" s="1"/>
      <c r="Y751" s="1"/>
      <c r="Z751" s="1"/>
      <c r="AA751" s="1"/>
      <c r="AB751" s="1"/>
      <c r="AC751" s="1"/>
      <c r="AD751" s="1"/>
      <c r="AE751" s="1"/>
      <c r="AF751" s="1"/>
      <c r="AG751" s="1"/>
      <c r="AH751" s="1"/>
      <c r="AI751" s="1"/>
    </row>
    <row r="752" spans="1:35" s="3" customFormat="1">
      <c r="A752" s="180">
        <v>6570</v>
      </c>
      <c r="B752" s="53" t="s">
        <v>584</v>
      </c>
      <c r="C752" s="53"/>
      <c r="D752" s="7"/>
      <c r="E752" s="4"/>
      <c r="F752" s="173">
        <v>1</v>
      </c>
      <c r="G752" s="9"/>
      <c r="H752" s="8">
        <f t="shared" si="496"/>
        <v>1</v>
      </c>
      <c r="I752" s="4">
        <v>1</v>
      </c>
      <c r="J752" s="9" t="s">
        <v>216</v>
      </c>
      <c r="K752" s="14"/>
      <c r="L752" s="19">
        <f t="shared" si="497"/>
        <v>0</v>
      </c>
      <c r="M752" s="32"/>
      <c r="N752" s="345"/>
      <c r="O752" s="359">
        <f t="shared" si="498"/>
        <v>0</v>
      </c>
      <c r="P752" s="19">
        <f t="shared" si="499"/>
        <v>0</v>
      </c>
      <c r="Q752" s="42"/>
      <c r="R752" s="42"/>
      <c r="S752" s="42"/>
      <c r="T752" s="42"/>
      <c r="U752" s="19">
        <f t="shared" si="500"/>
        <v>0</v>
      </c>
      <c r="V752" s="42">
        <f>P752</f>
        <v>0</v>
      </c>
      <c r="X752" s="1"/>
      <c r="Y752" s="1"/>
      <c r="Z752" s="1"/>
      <c r="AA752" s="1"/>
      <c r="AB752" s="1"/>
      <c r="AC752" s="1"/>
      <c r="AD752" s="1"/>
      <c r="AE752" s="1"/>
      <c r="AF752" s="1"/>
      <c r="AG752" s="1"/>
      <c r="AH752" s="1"/>
      <c r="AI752" s="1"/>
    </row>
    <row r="753" spans="1:35" s="3" customFormat="1">
      <c r="A753" s="48"/>
      <c r="B753" s="55" t="s">
        <v>253</v>
      </c>
      <c r="C753" s="55"/>
      <c r="D753" s="7"/>
      <c r="E753" s="9"/>
      <c r="F753" s="173"/>
      <c r="G753" s="9"/>
      <c r="H753" s="8"/>
      <c r="I753" s="4"/>
      <c r="J753" s="11"/>
      <c r="K753" s="14"/>
      <c r="L753" s="21">
        <f t="shared" ref="L753:V753" si="504">SUM(L743:L752)</f>
        <v>0</v>
      </c>
      <c r="M753" s="28">
        <f t="shared" si="504"/>
        <v>0</v>
      </c>
      <c r="N753" s="346">
        <f t="shared" ref="N753" si="505">SUM(N743:N752)</f>
        <v>0</v>
      </c>
      <c r="O753" s="355">
        <f t="shared" ref="O753" si="506">SUM(O743:O752)</f>
        <v>0</v>
      </c>
      <c r="P753" s="21">
        <f t="shared" si="504"/>
        <v>0</v>
      </c>
      <c r="Q753" s="43">
        <f t="shared" si="504"/>
        <v>0</v>
      </c>
      <c r="R753" s="43">
        <f t="shared" si="504"/>
        <v>0</v>
      </c>
      <c r="S753" s="43">
        <f t="shared" si="504"/>
        <v>0</v>
      </c>
      <c r="T753" s="43">
        <f t="shared" si="504"/>
        <v>0</v>
      </c>
      <c r="U753" s="21">
        <f t="shared" si="504"/>
        <v>0</v>
      </c>
      <c r="V753" s="43">
        <f t="shared" si="504"/>
        <v>0</v>
      </c>
      <c r="X753" s="1"/>
      <c r="Y753" s="1"/>
      <c r="Z753" s="1"/>
      <c r="AA753" s="1"/>
      <c r="AB753" s="1"/>
      <c r="AC753" s="1"/>
      <c r="AD753" s="1"/>
      <c r="AE753" s="1"/>
      <c r="AF753" s="1"/>
      <c r="AG753" s="1"/>
      <c r="AH753" s="1"/>
      <c r="AI753" s="1"/>
    </row>
    <row r="754" spans="1:35" s="3" customFormat="1">
      <c r="A754" s="18"/>
      <c r="B754" s="53"/>
      <c r="C754" s="53"/>
      <c r="D754" s="7"/>
      <c r="E754" s="4"/>
      <c r="F754" s="173"/>
      <c r="G754" s="9"/>
      <c r="H754" s="8"/>
      <c r="I754" s="4"/>
      <c r="J754" s="11"/>
      <c r="K754" s="14"/>
      <c r="L754" s="19"/>
      <c r="M754" s="32"/>
      <c r="N754" s="345"/>
      <c r="O754" s="359"/>
      <c r="P754" s="19"/>
      <c r="Q754" s="42"/>
      <c r="R754" s="42"/>
      <c r="S754" s="42"/>
      <c r="T754" s="42"/>
      <c r="U754" s="19"/>
      <c r="V754" s="42"/>
      <c r="X754" s="1"/>
      <c r="Y754" s="1"/>
      <c r="Z754" s="1"/>
      <c r="AA754" s="1"/>
      <c r="AB754" s="1"/>
      <c r="AC754" s="1"/>
      <c r="AD754" s="1"/>
      <c r="AE754" s="1"/>
      <c r="AF754" s="1"/>
      <c r="AG754" s="1"/>
      <c r="AH754" s="1"/>
      <c r="AI754" s="1"/>
    </row>
    <row r="755" spans="1:35" s="3" customFormat="1">
      <c r="A755" s="181">
        <v>6600</v>
      </c>
      <c r="B755" s="38" t="s">
        <v>244</v>
      </c>
      <c r="C755" s="38"/>
      <c r="D755" s="7"/>
      <c r="E755" s="4"/>
      <c r="F755" s="173"/>
      <c r="G755" s="9"/>
      <c r="H755" s="8"/>
      <c r="I755" s="4"/>
      <c r="J755" s="11"/>
      <c r="K755" s="14"/>
      <c r="L755" s="19"/>
      <c r="M755" s="32"/>
      <c r="N755" s="345"/>
      <c r="O755" s="359"/>
      <c r="P755" s="19"/>
      <c r="Q755" s="42"/>
      <c r="R755" s="42"/>
      <c r="S755" s="42"/>
      <c r="T755" s="42"/>
      <c r="U755" s="19"/>
      <c r="V755" s="42"/>
      <c r="X755" s="1"/>
      <c r="Y755" s="1"/>
      <c r="Z755" s="1"/>
      <c r="AA755" s="1"/>
      <c r="AB755" s="1"/>
      <c r="AC755" s="1"/>
      <c r="AD755" s="1"/>
      <c r="AE755" s="1"/>
      <c r="AF755" s="1"/>
      <c r="AG755" s="1"/>
      <c r="AH755" s="1"/>
      <c r="AI755" s="1"/>
    </row>
    <row r="756" spans="1:35" s="3" customFormat="1">
      <c r="A756" s="48">
        <v>6640</v>
      </c>
      <c r="B756" s="53" t="s">
        <v>88</v>
      </c>
      <c r="C756" s="53"/>
      <c r="D756" s="7"/>
      <c r="E756" s="4">
        <v>1</v>
      </c>
      <c r="F756" s="173"/>
      <c r="G756" s="9"/>
      <c r="H756" s="8">
        <f t="shared" ref="H756:H768" si="507">SUM(E756:G756)</f>
        <v>1</v>
      </c>
      <c r="I756" s="4">
        <v>1</v>
      </c>
      <c r="J756" s="11" t="s">
        <v>216</v>
      </c>
      <c r="K756" s="14"/>
      <c r="L756" s="19">
        <f t="shared" ref="L756:L768" si="508">H756*I756*K756</f>
        <v>0</v>
      </c>
      <c r="M756" s="32"/>
      <c r="N756" s="345"/>
      <c r="O756" s="359">
        <f t="shared" ref="O756:O768" si="509">L:L+N:N</f>
        <v>0</v>
      </c>
      <c r="P756" s="19">
        <f t="shared" ref="P756:P768" si="510">MAX(L756-SUM(Q756:T756),0)</f>
        <v>0</v>
      </c>
      <c r="Q756" s="42"/>
      <c r="R756" s="42"/>
      <c r="S756" s="42"/>
      <c r="T756" s="42"/>
      <c r="U756" s="19">
        <f t="shared" ref="U756:U768" si="511">L756-SUM(P756:T756)</f>
        <v>0</v>
      </c>
      <c r="V756" s="45"/>
      <c r="X756" s="1"/>
      <c r="Y756" s="1"/>
      <c r="Z756" s="1"/>
      <c r="AA756" s="1"/>
      <c r="AB756" s="1"/>
      <c r="AC756" s="1"/>
      <c r="AD756" s="1"/>
      <c r="AE756" s="1"/>
      <c r="AF756" s="1"/>
      <c r="AG756" s="1"/>
      <c r="AH756" s="1"/>
      <c r="AI756" s="1"/>
    </row>
    <row r="757" spans="1:35" s="3" customFormat="1">
      <c r="A757" s="180">
        <v>6641</v>
      </c>
      <c r="B757" s="53" t="s">
        <v>521</v>
      </c>
      <c r="C757" s="53"/>
      <c r="D757" s="7"/>
      <c r="E757" s="4">
        <v>1</v>
      </c>
      <c r="F757" s="173"/>
      <c r="G757" s="9"/>
      <c r="H757" s="8">
        <f t="shared" si="507"/>
        <v>1</v>
      </c>
      <c r="I757" s="4">
        <v>1</v>
      </c>
      <c r="J757" s="9" t="s">
        <v>216</v>
      </c>
      <c r="K757" s="14"/>
      <c r="L757" s="19">
        <f t="shared" si="508"/>
        <v>0</v>
      </c>
      <c r="M757" s="32"/>
      <c r="N757" s="345"/>
      <c r="O757" s="359">
        <f t="shared" si="509"/>
        <v>0</v>
      </c>
      <c r="P757" s="19">
        <f t="shared" si="510"/>
        <v>0</v>
      </c>
      <c r="Q757" s="42"/>
      <c r="R757" s="42"/>
      <c r="S757" s="42"/>
      <c r="T757" s="42"/>
      <c r="U757" s="19">
        <f t="shared" si="511"/>
        <v>0</v>
      </c>
      <c r="V757" s="45"/>
      <c r="X757" s="1"/>
      <c r="Y757" s="1"/>
      <c r="Z757" s="1"/>
      <c r="AA757" s="1"/>
      <c r="AB757" s="1"/>
      <c r="AC757" s="1"/>
      <c r="AD757" s="1"/>
      <c r="AE757" s="1"/>
      <c r="AF757" s="1"/>
      <c r="AG757" s="1"/>
      <c r="AH757" s="1"/>
      <c r="AI757" s="1"/>
    </row>
    <row r="758" spans="1:35" s="3" customFormat="1">
      <c r="A758" s="180">
        <v>6642</v>
      </c>
      <c r="B758" s="53" t="s">
        <v>815</v>
      </c>
      <c r="C758" s="53"/>
      <c r="D758" s="7"/>
      <c r="E758" s="4"/>
      <c r="F758" s="173">
        <v>1</v>
      </c>
      <c r="G758" s="9"/>
      <c r="H758" s="8">
        <f t="shared" si="507"/>
        <v>1</v>
      </c>
      <c r="I758" s="4">
        <v>1</v>
      </c>
      <c r="J758" s="9" t="s">
        <v>216</v>
      </c>
      <c r="K758" s="14"/>
      <c r="L758" s="19">
        <f t="shared" si="508"/>
        <v>0</v>
      </c>
      <c r="M758" s="32"/>
      <c r="N758" s="345"/>
      <c r="O758" s="359">
        <f t="shared" si="509"/>
        <v>0</v>
      </c>
      <c r="P758" s="19">
        <f t="shared" si="510"/>
        <v>0</v>
      </c>
      <c r="Q758" s="42"/>
      <c r="R758" s="42"/>
      <c r="S758" s="42"/>
      <c r="T758" s="42"/>
      <c r="U758" s="19">
        <f t="shared" si="511"/>
        <v>0</v>
      </c>
      <c r="V758" s="42">
        <f>P758</f>
        <v>0</v>
      </c>
      <c r="X758" s="1"/>
      <c r="Y758" s="1"/>
      <c r="Z758" s="1"/>
      <c r="AA758" s="1"/>
      <c r="AB758" s="1"/>
      <c r="AC758" s="1"/>
      <c r="AD758" s="1"/>
      <c r="AE758" s="1"/>
      <c r="AF758" s="1"/>
      <c r="AG758" s="1"/>
      <c r="AH758" s="1"/>
      <c r="AI758" s="1"/>
    </row>
    <row r="759" spans="1:35" s="3" customFormat="1">
      <c r="A759" s="214">
        <v>6645</v>
      </c>
      <c r="B759" s="186" t="s">
        <v>1151</v>
      </c>
      <c r="C759" s="53"/>
      <c r="D759" s="7"/>
      <c r="E759" s="16"/>
      <c r="F759" s="175">
        <v>0.15</v>
      </c>
      <c r="G759" s="9"/>
      <c r="H759" s="8">
        <f t="shared" si="507"/>
        <v>0.15</v>
      </c>
      <c r="I759" s="4">
        <v>1</v>
      </c>
      <c r="J759" s="9" t="s">
        <v>216</v>
      </c>
      <c r="K759" s="73">
        <f>eq</f>
        <v>0</v>
      </c>
      <c r="L759" s="19">
        <f>H759*I759*K759</f>
        <v>0</v>
      </c>
      <c r="M759" s="32"/>
      <c r="N759" s="345"/>
      <c r="O759" s="359">
        <f t="shared" si="509"/>
        <v>0</v>
      </c>
      <c r="P759" s="19">
        <f t="shared" si="510"/>
        <v>0</v>
      </c>
      <c r="Q759" s="42"/>
      <c r="R759" s="42"/>
      <c r="S759" s="42"/>
      <c r="T759" s="42"/>
      <c r="U759" s="19">
        <f t="shared" si="511"/>
        <v>0</v>
      </c>
      <c r="V759" s="45"/>
      <c r="X759" s="1"/>
      <c r="Y759" s="1"/>
      <c r="Z759" s="1"/>
      <c r="AA759" s="1"/>
      <c r="AB759" s="1"/>
      <c r="AC759" s="1"/>
      <c r="AD759" s="1"/>
      <c r="AE759" s="1"/>
      <c r="AF759" s="1"/>
      <c r="AG759" s="1"/>
      <c r="AH759" s="1"/>
      <c r="AI759" s="1"/>
    </row>
    <row r="760" spans="1:35" s="3" customFormat="1">
      <c r="A760" s="214">
        <v>6646</v>
      </c>
      <c r="B760" s="186" t="s">
        <v>1150</v>
      </c>
      <c r="C760" s="53"/>
      <c r="D760" s="7"/>
      <c r="E760" s="16"/>
      <c r="F760" s="210"/>
      <c r="G760" s="211"/>
      <c r="H760" s="212">
        <v>1</v>
      </c>
      <c r="I760" s="194">
        <v>1</v>
      </c>
      <c r="J760" s="211" t="s">
        <v>216</v>
      </c>
      <c r="K760" s="213">
        <f>+globals!C12</f>
        <v>0</v>
      </c>
      <c r="L760" s="19">
        <f>H760*I760*K760</f>
        <v>0</v>
      </c>
      <c r="M760" s="209"/>
      <c r="N760" s="345"/>
      <c r="O760" s="359">
        <f t="shared" si="509"/>
        <v>0</v>
      </c>
      <c r="P760" s="19">
        <f t="shared" ref="P760" si="512">MAX(L760-SUM(Q760:T760),0)</f>
        <v>0</v>
      </c>
      <c r="Q760" s="208"/>
      <c r="R760" s="208"/>
      <c r="S760" s="208"/>
      <c r="T760" s="208"/>
      <c r="U760" s="19">
        <f t="shared" ref="U760" si="513">L760-SUM(P760:T760)</f>
        <v>0</v>
      </c>
      <c r="V760" s="45"/>
      <c r="X760" s="1"/>
      <c r="Y760" s="1"/>
      <c r="Z760" s="1"/>
      <c r="AA760" s="1"/>
      <c r="AB760" s="1"/>
      <c r="AC760" s="1"/>
      <c r="AD760" s="1"/>
      <c r="AE760" s="1"/>
      <c r="AF760" s="1"/>
      <c r="AG760" s="1"/>
      <c r="AH760" s="1"/>
      <c r="AI760" s="1"/>
    </row>
    <row r="761" spans="1:35" s="3" customFormat="1">
      <c r="A761" s="214">
        <v>6650</v>
      </c>
      <c r="B761" s="186" t="s">
        <v>1156</v>
      </c>
      <c r="C761" s="53"/>
      <c r="D761" s="7"/>
      <c r="E761" s="4">
        <v>1</v>
      </c>
      <c r="F761" s="334"/>
      <c r="G761" s="335"/>
      <c r="H761" s="212">
        <f>SUM(E761:G761)</f>
        <v>1</v>
      </c>
      <c r="I761" s="194">
        <v>1</v>
      </c>
      <c r="J761" s="211" t="s">
        <v>216</v>
      </c>
      <c r="K761" s="343"/>
      <c r="L761" s="19">
        <f>H761*I761*K761</f>
        <v>0</v>
      </c>
      <c r="M761" s="209"/>
      <c r="N761" s="345"/>
      <c r="O761" s="359">
        <f t="shared" si="509"/>
        <v>0</v>
      </c>
      <c r="P761" s="19">
        <f t="shared" si="510"/>
        <v>0</v>
      </c>
      <c r="Q761" s="42"/>
      <c r="R761" s="42"/>
      <c r="S761" s="42"/>
      <c r="T761" s="42"/>
      <c r="U761" s="19">
        <f t="shared" si="511"/>
        <v>0</v>
      </c>
      <c r="V761" s="45"/>
      <c r="X761" s="1"/>
      <c r="Y761" s="1"/>
      <c r="Z761" s="1"/>
      <c r="AA761" s="1"/>
      <c r="AB761" s="1"/>
      <c r="AC761" s="1"/>
      <c r="AD761" s="1"/>
      <c r="AE761" s="1"/>
      <c r="AF761" s="1"/>
      <c r="AG761" s="1"/>
      <c r="AH761" s="1"/>
      <c r="AI761" s="1"/>
    </row>
    <row r="762" spans="1:35" s="3" customFormat="1">
      <c r="A762" s="214">
        <v>6655</v>
      </c>
      <c r="B762" s="186" t="s">
        <v>1157</v>
      </c>
      <c r="C762" s="53"/>
      <c r="D762" s="7"/>
      <c r="E762" s="4">
        <v>1</v>
      </c>
      <c r="F762" s="334"/>
      <c r="G762" s="335"/>
      <c r="H762" s="212">
        <v>1</v>
      </c>
      <c r="I762" s="194">
        <v>1</v>
      </c>
      <c r="J762" s="211" t="s">
        <v>216</v>
      </c>
      <c r="K762" s="343"/>
      <c r="L762" s="19">
        <f>H762*I762*K762</f>
        <v>0</v>
      </c>
      <c r="M762" s="209"/>
      <c r="N762" s="345"/>
      <c r="O762" s="359">
        <f t="shared" si="509"/>
        <v>0</v>
      </c>
      <c r="P762" s="19">
        <f t="shared" ref="P762" si="514">MAX(L762-SUM(Q762:T762),0)</f>
        <v>0</v>
      </c>
      <c r="Q762" s="42"/>
      <c r="R762" s="42"/>
      <c r="S762" s="42"/>
      <c r="T762" s="42"/>
      <c r="U762" s="19">
        <f t="shared" ref="U762" si="515">L762-SUM(P762:T762)</f>
        <v>0</v>
      </c>
      <c r="V762" s="45"/>
      <c r="X762" s="1"/>
      <c r="Y762" s="1"/>
      <c r="Z762" s="1"/>
      <c r="AA762" s="1"/>
      <c r="AB762" s="1"/>
      <c r="AC762" s="1"/>
      <c r="AD762" s="1"/>
      <c r="AE762" s="1"/>
      <c r="AF762" s="1"/>
      <c r="AG762" s="1"/>
      <c r="AH762" s="1"/>
      <c r="AI762" s="1"/>
    </row>
    <row r="763" spans="1:35" s="3" customFormat="1">
      <c r="A763" s="48">
        <v>6663</v>
      </c>
      <c r="B763" s="53" t="s">
        <v>89</v>
      </c>
      <c r="C763" s="53"/>
      <c r="D763" s="7"/>
      <c r="E763" s="4">
        <v>1</v>
      </c>
      <c r="F763" s="173"/>
      <c r="G763" s="9"/>
      <c r="H763" s="8">
        <f t="shared" si="507"/>
        <v>1</v>
      </c>
      <c r="I763" s="4">
        <v>1</v>
      </c>
      <c r="J763" s="9" t="s">
        <v>216</v>
      </c>
      <c r="K763" s="14"/>
      <c r="L763" s="19">
        <f>H763*I763*K763</f>
        <v>0</v>
      </c>
      <c r="M763" s="32"/>
      <c r="N763" s="345"/>
      <c r="O763" s="359">
        <f t="shared" si="509"/>
        <v>0</v>
      </c>
      <c r="P763" s="19">
        <f t="shared" si="510"/>
        <v>0</v>
      </c>
      <c r="Q763" s="42"/>
      <c r="R763" s="42"/>
      <c r="S763" s="42"/>
      <c r="T763" s="42"/>
      <c r="U763" s="19">
        <f t="shared" si="511"/>
        <v>0</v>
      </c>
      <c r="V763" s="45"/>
      <c r="X763" s="1"/>
      <c r="Y763" s="1"/>
      <c r="Z763" s="1"/>
      <c r="AA763" s="1"/>
      <c r="AB763" s="1"/>
      <c r="AC763" s="1"/>
      <c r="AD763" s="1"/>
      <c r="AE763" s="1"/>
      <c r="AF763" s="1"/>
      <c r="AG763" s="1"/>
      <c r="AH763" s="1"/>
      <c r="AI763" s="1"/>
    </row>
    <row r="764" spans="1:35" s="3" customFormat="1">
      <c r="A764" s="48">
        <v>6664</v>
      </c>
      <c r="B764" s="53" t="s">
        <v>1042</v>
      </c>
      <c r="C764" s="53"/>
      <c r="D764" s="7"/>
      <c r="E764" s="4">
        <v>1</v>
      </c>
      <c r="F764" s="173"/>
      <c r="G764" s="9"/>
      <c r="H764" s="8">
        <f t="shared" si="507"/>
        <v>1</v>
      </c>
      <c r="I764" s="4">
        <v>1</v>
      </c>
      <c r="J764" s="9" t="s">
        <v>216</v>
      </c>
      <c r="K764" s="14"/>
      <c r="L764" s="19">
        <f t="shared" si="508"/>
        <v>0</v>
      </c>
      <c r="M764" s="32"/>
      <c r="N764" s="345"/>
      <c r="O764" s="359">
        <f t="shared" si="509"/>
        <v>0</v>
      </c>
      <c r="P764" s="19">
        <f t="shared" si="510"/>
        <v>0</v>
      </c>
      <c r="Q764" s="42"/>
      <c r="R764" s="42"/>
      <c r="S764" s="42"/>
      <c r="T764" s="42"/>
      <c r="U764" s="19">
        <f t="shared" si="511"/>
        <v>0</v>
      </c>
      <c r="V764" s="45"/>
      <c r="X764" s="1"/>
      <c r="Y764" s="1"/>
      <c r="Z764" s="1"/>
      <c r="AA764" s="1"/>
      <c r="AB764" s="1"/>
      <c r="AC764" s="1"/>
      <c r="AD764" s="1"/>
      <c r="AE764" s="1"/>
      <c r="AF764" s="1"/>
      <c r="AG764" s="1"/>
      <c r="AH764" s="1"/>
      <c r="AI764" s="1"/>
    </row>
    <row r="765" spans="1:35" s="3" customFormat="1">
      <c r="A765" s="48">
        <v>6668</v>
      </c>
      <c r="B765" s="53" t="s">
        <v>656</v>
      </c>
      <c r="C765" s="53"/>
      <c r="D765" s="7"/>
      <c r="E765" s="4">
        <v>1</v>
      </c>
      <c r="F765" s="173"/>
      <c r="G765" s="9"/>
      <c r="H765" s="8">
        <f t="shared" si="507"/>
        <v>1</v>
      </c>
      <c r="I765" s="4">
        <v>1</v>
      </c>
      <c r="J765" s="9" t="s">
        <v>216</v>
      </c>
      <c r="K765" s="14"/>
      <c r="L765" s="19">
        <f t="shared" si="508"/>
        <v>0</v>
      </c>
      <c r="M765" s="32"/>
      <c r="N765" s="345"/>
      <c r="O765" s="359">
        <f t="shared" si="509"/>
        <v>0</v>
      </c>
      <c r="P765" s="19">
        <f t="shared" si="510"/>
        <v>0</v>
      </c>
      <c r="Q765" s="42"/>
      <c r="R765" s="42"/>
      <c r="S765" s="42"/>
      <c r="T765" s="42"/>
      <c r="U765" s="19">
        <f t="shared" si="511"/>
        <v>0</v>
      </c>
      <c r="V765" s="45"/>
      <c r="X765" s="1"/>
      <c r="Y765" s="1"/>
      <c r="Z765" s="1"/>
      <c r="AA765" s="1"/>
      <c r="AB765" s="1"/>
      <c r="AC765" s="1"/>
      <c r="AD765" s="1"/>
      <c r="AE765" s="1"/>
      <c r="AF765" s="1"/>
      <c r="AG765" s="1"/>
      <c r="AH765" s="1"/>
      <c r="AI765" s="1"/>
    </row>
    <row r="766" spans="1:35" s="3" customFormat="1">
      <c r="A766" s="180">
        <v>6669</v>
      </c>
      <c r="B766" s="53" t="s">
        <v>654</v>
      </c>
      <c r="C766" s="53"/>
      <c r="D766" s="7"/>
      <c r="E766" s="4">
        <v>1</v>
      </c>
      <c r="F766" s="173"/>
      <c r="G766" s="9"/>
      <c r="H766" s="8">
        <f t="shared" si="507"/>
        <v>1</v>
      </c>
      <c r="I766" s="4">
        <v>1</v>
      </c>
      <c r="J766" s="9" t="s">
        <v>216</v>
      </c>
      <c r="K766" s="14"/>
      <c r="L766" s="19">
        <f t="shared" si="508"/>
        <v>0</v>
      </c>
      <c r="M766" s="32"/>
      <c r="N766" s="345"/>
      <c r="O766" s="359">
        <f t="shared" si="509"/>
        <v>0</v>
      </c>
      <c r="P766" s="19">
        <f t="shared" si="510"/>
        <v>0</v>
      </c>
      <c r="Q766" s="42"/>
      <c r="R766" s="42"/>
      <c r="S766" s="42"/>
      <c r="T766" s="42"/>
      <c r="U766" s="19">
        <f t="shared" si="511"/>
        <v>0</v>
      </c>
      <c r="V766" s="45"/>
      <c r="X766" s="1"/>
      <c r="Y766" s="1"/>
      <c r="Z766" s="1"/>
      <c r="AA766" s="1"/>
      <c r="AB766" s="1"/>
      <c r="AC766" s="1"/>
      <c r="AD766" s="1"/>
      <c r="AE766" s="1"/>
      <c r="AF766" s="1"/>
      <c r="AG766" s="1"/>
      <c r="AH766" s="1"/>
      <c r="AI766" s="1"/>
    </row>
    <row r="767" spans="1:35" s="3" customFormat="1">
      <c r="A767" s="48">
        <v>6690</v>
      </c>
      <c r="B767" s="53" t="s">
        <v>90</v>
      </c>
      <c r="C767" s="53"/>
      <c r="D767" s="7"/>
      <c r="E767" s="4">
        <v>1</v>
      </c>
      <c r="F767" s="173"/>
      <c r="G767" s="9"/>
      <c r="H767" s="8">
        <f t="shared" si="507"/>
        <v>1</v>
      </c>
      <c r="I767" s="4">
        <v>1</v>
      </c>
      <c r="J767" s="9" t="s">
        <v>216</v>
      </c>
      <c r="K767" s="14"/>
      <c r="L767" s="19">
        <f t="shared" si="508"/>
        <v>0</v>
      </c>
      <c r="M767" s="32"/>
      <c r="N767" s="345"/>
      <c r="O767" s="359">
        <f t="shared" si="509"/>
        <v>0</v>
      </c>
      <c r="P767" s="19">
        <f t="shared" si="510"/>
        <v>0</v>
      </c>
      <c r="Q767" s="42"/>
      <c r="R767" s="42"/>
      <c r="S767" s="42"/>
      <c r="T767" s="42"/>
      <c r="U767" s="19">
        <f t="shared" si="511"/>
        <v>0</v>
      </c>
      <c r="V767" s="45"/>
      <c r="X767" s="1"/>
      <c r="Y767" s="1"/>
      <c r="Z767" s="1"/>
      <c r="AA767" s="1"/>
      <c r="AB767" s="1"/>
      <c r="AC767" s="1"/>
      <c r="AD767" s="1"/>
      <c r="AE767" s="1"/>
      <c r="AF767" s="1"/>
      <c r="AG767" s="1"/>
      <c r="AH767" s="1"/>
      <c r="AI767" s="1"/>
    </row>
    <row r="768" spans="1:35" s="3" customFormat="1">
      <c r="A768" s="180">
        <v>6692</v>
      </c>
      <c r="B768" s="53" t="s">
        <v>573</v>
      </c>
      <c r="C768" s="53"/>
      <c r="D768" s="7"/>
      <c r="E768" s="4">
        <v>1</v>
      </c>
      <c r="F768" s="173"/>
      <c r="G768" s="9"/>
      <c r="H768" s="8">
        <f t="shared" si="507"/>
        <v>1</v>
      </c>
      <c r="I768" s="4">
        <v>1</v>
      </c>
      <c r="J768" s="9" t="s">
        <v>216</v>
      </c>
      <c r="K768" s="14"/>
      <c r="L768" s="19">
        <f t="shared" si="508"/>
        <v>0</v>
      </c>
      <c r="M768" s="32"/>
      <c r="N768" s="345"/>
      <c r="O768" s="359">
        <f t="shared" si="509"/>
        <v>0</v>
      </c>
      <c r="P768" s="19">
        <f t="shared" si="510"/>
        <v>0</v>
      </c>
      <c r="Q768" s="42"/>
      <c r="R768" s="42"/>
      <c r="S768" s="42"/>
      <c r="T768" s="42"/>
      <c r="U768" s="19">
        <f t="shared" si="511"/>
        <v>0</v>
      </c>
      <c r="V768" s="45"/>
      <c r="X768" s="1"/>
      <c r="Y768" s="1"/>
      <c r="Z768" s="1"/>
      <c r="AA768" s="1"/>
      <c r="AB768" s="1"/>
      <c r="AC768" s="1"/>
      <c r="AD768" s="1"/>
      <c r="AE768" s="1"/>
      <c r="AF768" s="1"/>
      <c r="AG768" s="1"/>
      <c r="AH768" s="1"/>
      <c r="AI768" s="1"/>
    </row>
    <row r="769" spans="1:35" s="3" customFormat="1">
      <c r="A769" s="48"/>
      <c r="B769" s="55" t="s">
        <v>253</v>
      </c>
      <c r="C769" s="55"/>
      <c r="D769" s="7"/>
      <c r="E769" s="4"/>
      <c r="F769" s="173"/>
      <c r="G769" s="9"/>
      <c r="H769" s="8"/>
      <c r="I769" s="4"/>
      <c r="J769" s="9"/>
      <c r="K769" s="14"/>
      <c r="L769" s="21">
        <f t="shared" ref="L769:V769" si="516">SUM(L756:L768)</f>
        <v>0</v>
      </c>
      <c r="M769" s="28">
        <f t="shared" si="516"/>
        <v>0</v>
      </c>
      <c r="N769" s="346">
        <f t="shared" ref="N769" si="517">SUM(N756:N768)</f>
        <v>0</v>
      </c>
      <c r="O769" s="355">
        <f t="shared" ref="O769" si="518">SUM(O756:O768)</f>
        <v>0</v>
      </c>
      <c r="P769" s="21">
        <f t="shared" si="516"/>
        <v>0</v>
      </c>
      <c r="Q769" s="43">
        <f t="shared" si="516"/>
        <v>0</v>
      </c>
      <c r="R769" s="43">
        <f t="shared" si="516"/>
        <v>0</v>
      </c>
      <c r="S769" s="43">
        <f t="shared" si="516"/>
        <v>0</v>
      </c>
      <c r="T769" s="43">
        <f t="shared" si="516"/>
        <v>0</v>
      </c>
      <c r="U769" s="21">
        <f t="shared" si="516"/>
        <v>0</v>
      </c>
      <c r="V769" s="43">
        <f t="shared" si="516"/>
        <v>0</v>
      </c>
      <c r="X769" s="1"/>
      <c r="Y769" s="1"/>
      <c r="Z769" s="1"/>
      <c r="AA769" s="1"/>
      <c r="AB769" s="1"/>
      <c r="AC769" s="1"/>
      <c r="AD769" s="1"/>
      <c r="AE769" s="1"/>
      <c r="AF769" s="1"/>
      <c r="AG769" s="1"/>
      <c r="AH769" s="1"/>
      <c r="AI769" s="1"/>
    </row>
    <row r="770" spans="1:35" s="3" customFormat="1">
      <c r="A770" s="48"/>
      <c r="B770" s="55"/>
      <c r="C770" s="55"/>
      <c r="D770" s="7"/>
      <c r="E770" s="4"/>
      <c r="F770" s="173"/>
      <c r="G770" s="9"/>
      <c r="H770" s="8"/>
      <c r="I770" s="4"/>
      <c r="J770" s="10"/>
      <c r="K770" s="14"/>
      <c r="L770" s="21"/>
      <c r="M770" s="32"/>
      <c r="N770" s="345"/>
      <c r="O770" s="355"/>
      <c r="P770" s="19"/>
      <c r="Q770" s="42"/>
      <c r="R770" s="42"/>
      <c r="S770" s="42"/>
      <c r="T770" s="42"/>
      <c r="U770" s="19"/>
      <c r="V770" s="42"/>
      <c r="X770" s="1"/>
      <c r="Y770" s="1"/>
      <c r="Z770" s="1"/>
      <c r="AA770" s="1"/>
      <c r="AB770" s="1"/>
      <c r="AC770" s="1"/>
      <c r="AD770" s="1"/>
      <c r="AE770" s="1"/>
      <c r="AF770" s="1"/>
      <c r="AG770" s="1"/>
      <c r="AH770" s="1"/>
      <c r="AI770" s="1"/>
    </row>
    <row r="771" spans="1:35" s="3" customFormat="1">
      <c r="A771" s="181">
        <v>6700</v>
      </c>
      <c r="B771" s="38" t="s">
        <v>729</v>
      </c>
      <c r="C771" s="38"/>
      <c r="D771" s="7"/>
      <c r="E771" s="4"/>
      <c r="F771" s="173"/>
      <c r="G771" s="9"/>
      <c r="H771" s="8"/>
      <c r="I771" s="4"/>
      <c r="J771" s="10"/>
      <c r="K771" s="14"/>
      <c r="L771" s="21"/>
      <c r="M771" s="32"/>
      <c r="N771" s="345"/>
      <c r="O771" s="355"/>
      <c r="P771" s="19"/>
      <c r="Q771" s="42"/>
      <c r="R771" s="42"/>
      <c r="S771" s="42"/>
      <c r="T771" s="42"/>
      <c r="U771" s="19"/>
      <c r="V771" s="42"/>
      <c r="X771" s="1"/>
      <c r="Y771" s="1"/>
      <c r="Z771" s="1"/>
      <c r="AA771" s="1"/>
      <c r="AB771" s="1"/>
      <c r="AC771" s="1"/>
      <c r="AD771" s="1"/>
      <c r="AE771" s="1"/>
      <c r="AF771" s="1"/>
      <c r="AG771" s="1"/>
      <c r="AH771" s="1"/>
      <c r="AI771" s="1"/>
    </row>
    <row r="772" spans="1:35" s="3" customFormat="1">
      <c r="A772" s="48">
        <v>6701</v>
      </c>
      <c r="B772" s="53" t="s">
        <v>730</v>
      </c>
      <c r="C772" s="53"/>
      <c r="D772" s="7"/>
      <c r="E772" s="4">
        <v>1</v>
      </c>
      <c r="F772" s="173"/>
      <c r="G772" s="9"/>
      <c r="H772" s="8">
        <f>SUM(E772:G772)</f>
        <v>1</v>
      </c>
      <c r="I772" s="4">
        <v>1</v>
      </c>
      <c r="J772" s="9" t="s">
        <v>216</v>
      </c>
      <c r="K772" s="14"/>
      <c r="L772" s="19">
        <f>H772*I772*K772</f>
        <v>0</v>
      </c>
      <c r="M772" s="32"/>
      <c r="N772" s="373"/>
      <c r="O772" s="359">
        <f>L:L+N:N</f>
        <v>0</v>
      </c>
      <c r="P772" s="19">
        <f>MAX(L772-SUM(Q772:T772),0)</f>
        <v>0</v>
      </c>
      <c r="Q772" s="42"/>
      <c r="R772" s="42"/>
      <c r="S772" s="42"/>
      <c r="T772" s="42"/>
      <c r="U772" s="19">
        <f>L772-SUM(P772:T772)</f>
        <v>0</v>
      </c>
      <c r="V772" s="45"/>
      <c r="X772" s="1"/>
      <c r="Y772" s="1"/>
      <c r="Z772" s="1"/>
      <c r="AA772" s="1"/>
      <c r="AB772" s="1"/>
      <c r="AC772" s="1"/>
      <c r="AD772" s="1"/>
      <c r="AE772" s="1"/>
      <c r="AF772" s="1"/>
      <c r="AG772" s="1"/>
      <c r="AH772" s="1"/>
      <c r="AI772" s="1"/>
    </row>
    <row r="773" spans="1:35" s="3" customFormat="1">
      <c r="A773" s="48">
        <v>6702</v>
      </c>
      <c r="B773" s="53" t="s">
        <v>731</v>
      </c>
      <c r="C773" s="53"/>
      <c r="D773" s="7"/>
      <c r="E773" s="4">
        <v>1</v>
      </c>
      <c r="F773" s="173"/>
      <c r="G773" s="9"/>
      <c r="H773" s="8">
        <f>SUM(E773:G773)</f>
        <v>1</v>
      </c>
      <c r="I773" s="4">
        <v>1</v>
      </c>
      <c r="J773" s="9" t="s">
        <v>216</v>
      </c>
      <c r="K773" s="14"/>
      <c r="L773" s="19">
        <f>H773*I773*K773</f>
        <v>0</v>
      </c>
      <c r="M773" s="32"/>
      <c r="N773" s="373"/>
      <c r="O773" s="359">
        <f>L:L+N:N</f>
        <v>0</v>
      </c>
      <c r="P773" s="19">
        <f>MAX(L773-SUM(Q773:T773),0)</f>
        <v>0</v>
      </c>
      <c r="Q773" s="42"/>
      <c r="R773" s="42"/>
      <c r="S773" s="42"/>
      <c r="T773" s="42"/>
      <c r="U773" s="19">
        <f>L773-SUM(P773:T773)</f>
        <v>0</v>
      </c>
      <c r="V773" s="45"/>
      <c r="X773" s="1"/>
      <c r="Y773" s="1"/>
      <c r="Z773" s="1"/>
      <c r="AA773" s="1"/>
      <c r="AB773" s="1"/>
      <c r="AC773" s="1"/>
      <c r="AD773" s="1"/>
      <c r="AE773" s="1"/>
      <c r="AF773" s="1"/>
      <c r="AG773" s="1"/>
      <c r="AH773" s="1"/>
      <c r="AI773" s="1"/>
    </row>
    <row r="774" spans="1:35" s="3" customFormat="1">
      <c r="A774" s="48">
        <v>6704</v>
      </c>
      <c r="B774" s="53" t="s">
        <v>732</v>
      </c>
      <c r="C774" s="53"/>
      <c r="D774" s="7"/>
      <c r="E774" s="4">
        <v>1</v>
      </c>
      <c r="F774" s="173"/>
      <c r="G774" s="9"/>
      <c r="H774" s="8">
        <f>SUM(E774:G774)</f>
        <v>1</v>
      </c>
      <c r="I774" s="4">
        <v>1</v>
      </c>
      <c r="J774" s="9" t="s">
        <v>216</v>
      </c>
      <c r="K774" s="14"/>
      <c r="L774" s="19">
        <f>H774*I774*K774</f>
        <v>0</v>
      </c>
      <c r="M774" s="32"/>
      <c r="N774" s="373"/>
      <c r="O774" s="359">
        <f>L:L+N:N</f>
        <v>0</v>
      </c>
      <c r="P774" s="19">
        <f>MAX(L774-SUM(Q774:T774),0)</f>
        <v>0</v>
      </c>
      <c r="Q774" s="42"/>
      <c r="R774" s="42"/>
      <c r="S774" s="42"/>
      <c r="T774" s="42"/>
      <c r="U774" s="19">
        <f>L774-SUM(P774:T774)</f>
        <v>0</v>
      </c>
      <c r="V774" s="45"/>
      <c r="X774" s="1"/>
      <c r="Y774" s="1"/>
      <c r="Z774" s="1"/>
      <c r="AA774" s="1"/>
      <c r="AB774" s="1"/>
      <c r="AC774" s="1"/>
      <c r="AD774" s="1"/>
      <c r="AE774" s="1"/>
      <c r="AF774" s="1"/>
      <c r="AG774" s="1"/>
      <c r="AH774" s="1"/>
      <c r="AI774" s="1"/>
    </row>
    <row r="775" spans="1:35" s="3" customFormat="1">
      <c r="A775" s="48"/>
      <c r="B775" s="55" t="s">
        <v>253</v>
      </c>
      <c r="C775" s="55"/>
      <c r="D775" s="7"/>
      <c r="E775" s="4"/>
      <c r="F775" s="173"/>
      <c r="G775" s="9"/>
      <c r="H775" s="8"/>
      <c r="I775" s="4"/>
      <c r="J775" s="9"/>
      <c r="K775" s="14"/>
      <c r="L775" s="21">
        <f t="shared" ref="L775:V775" si="519">SUM(L772:L774)</f>
        <v>0</v>
      </c>
      <c r="M775" s="28">
        <f t="shared" si="519"/>
        <v>0</v>
      </c>
      <c r="N775" s="346">
        <f t="shared" ref="N775" si="520">SUM(N772:N774)</f>
        <v>0</v>
      </c>
      <c r="O775" s="355">
        <f t="shared" ref="O775" si="521">SUM(O772:O774)</f>
        <v>0</v>
      </c>
      <c r="P775" s="21">
        <f t="shared" si="519"/>
        <v>0</v>
      </c>
      <c r="Q775" s="43">
        <f t="shared" si="519"/>
        <v>0</v>
      </c>
      <c r="R775" s="43">
        <f t="shared" si="519"/>
        <v>0</v>
      </c>
      <c r="S775" s="43">
        <f t="shared" si="519"/>
        <v>0</v>
      </c>
      <c r="T775" s="43">
        <f t="shared" si="519"/>
        <v>0</v>
      </c>
      <c r="U775" s="21">
        <f t="shared" si="519"/>
        <v>0</v>
      </c>
      <c r="V775" s="43">
        <f t="shared" si="519"/>
        <v>0</v>
      </c>
      <c r="X775" s="1"/>
      <c r="Y775" s="1"/>
      <c r="Z775" s="1"/>
      <c r="AA775" s="1"/>
      <c r="AB775" s="1"/>
      <c r="AC775" s="1"/>
      <c r="AD775" s="1"/>
      <c r="AE775" s="1"/>
      <c r="AF775" s="1"/>
      <c r="AG775" s="1"/>
      <c r="AH775" s="1"/>
      <c r="AI775" s="1"/>
    </row>
    <row r="776" spans="1:35" s="3" customFormat="1">
      <c r="A776" s="48"/>
      <c r="B776" s="55"/>
      <c r="C776" s="55"/>
      <c r="D776" s="7"/>
      <c r="E776" s="4"/>
      <c r="F776" s="173"/>
      <c r="G776" s="9"/>
      <c r="H776" s="8"/>
      <c r="I776" s="4"/>
      <c r="J776" s="10"/>
      <c r="K776" s="14"/>
      <c r="L776" s="21"/>
      <c r="M776" s="32"/>
      <c r="N776" s="345"/>
      <c r="O776" s="355"/>
      <c r="P776" s="19"/>
      <c r="Q776" s="42"/>
      <c r="R776" s="42"/>
      <c r="S776" s="42"/>
      <c r="T776" s="42"/>
      <c r="U776" s="19"/>
      <c r="V776" s="42"/>
      <c r="X776" s="1"/>
      <c r="Y776" s="1"/>
      <c r="Z776" s="1"/>
      <c r="AA776" s="1"/>
      <c r="AB776" s="1"/>
      <c r="AC776" s="1"/>
      <c r="AD776" s="1"/>
      <c r="AE776" s="1"/>
      <c r="AF776" s="1"/>
      <c r="AG776" s="1"/>
      <c r="AH776" s="1"/>
      <c r="AI776" s="1"/>
    </row>
    <row r="777" spans="1:35" s="3" customFormat="1">
      <c r="A777" s="181">
        <v>7000</v>
      </c>
      <c r="B777" s="38" t="s">
        <v>256</v>
      </c>
      <c r="C777" s="38"/>
      <c r="D777" s="7"/>
      <c r="E777" s="4"/>
      <c r="F777" s="173"/>
      <c r="G777" s="9"/>
      <c r="H777" s="8"/>
      <c r="I777" s="4"/>
      <c r="J777" s="9"/>
      <c r="K777" s="14"/>
      <c r="L777" s="21"/>
      <c r="M777" s="32"/>
      <c r="N777" s="345"/>
      <c r="O777" s="355"/>
      <c r="P777" s="19"/>
      <c r="Q777" s="42"/>
      <c r="R777" s="42"/>
      <c r="S777" s="42"/>
      <c r="T777" s="42"/>
      <c r="U777" s="19"/>
      <c r="V777" s="42"/>
      <c r="X777" s="1"/>
      <c r="Y777" s="1"/>
      <c r="Z777" s="1"/>
      <c r="AA777" s="1"/>
      <c r="AB777" s="1"/>
      <c r="AC777" s="1"/>
      <c r="AD777" s="1"/>
      <c r="AE777" s="1"/>
      <c r="AF777" s="1"/>
      <c r="AG777" s="1"/>
      <c r="AH777" s="1"/>
      <c r="AI777" s="1"/>
    </row>
    <row r="778" spans="1:35" s="3" customFormat="1">
      <c r="A778" s="48">
        <v>7001</v>
      </c>
      <c r="B778" s="53" t="s">
        <v>832</v>
      </c>
      <c r="C778" s="53"/>
      <c r="D778" s="192"/>
      <c r="E778" s="15"/>
      <c r="F778" s="174">
        <f>IF(finance&lt;2000000,0,1.8%)</f>
        <v>0</v>
      </c>
      <c r="G778" s="9"/>
      <c r="H778" s="8">
        <f>SUM(E778:G778)</f>
        <v>0</v>
      </c>
      <c r="I778" s="4">
        <v>1</v>
      </c>
      <c r="J778" s="9" t="s">
        <v>216</v>
      </c>
      <c r="K778" s="14">
        <f>$L$59-$L$760-$L$761-$L$762</f>
        <v>0</v>
      </c>
      <c r="L778" s="19">
        <f>H778*I778*K778</f>
        <v>0</v>
      </c>
      <c r="M778" s="32"/>
      <c r="N778" s="373"/>
      <c r="O778" s="359">
        <f>L:L+N:N</f>
        <v>0</v>
      </c>
      <c r="P778" s="19">
        <f>MAX(L778-SUM(Q778:T778),0)</f>
        <v>0</v>
      </c>
      <c r="Q778" s="42"/>
      <c r="R778" s="42"/>
      <c r="S778" s="42"/>
      <c r="T778" s="42"/>
      <c r="U778" s="19">
        <f>L778-SUM(P778:T778)</f>
        <v>0</v>
      </c>
      <c r="V778" s="44">
        <f>P778</f>
        <v>0</v>
      </c>
      <c r="X778" s="1"/>
      <c r="Y778" s="1"/>
      <c r="Z778" s="1"/>
      <c r="AA778" s="1"/>
      <c r="AB778" s="1"/>
      <c r="AC778" s="1"/>
      <c r="AD778" s="1"/>
      <c r="AE778" s="1"/>
      <c r="AF778" s="1"/>
      <c r="AG778" s="1"/>
      <c r="AH778" s="1"/>
      <c r="AI778" s="1"/>
    </row>
    <row r="779" spans="1:35" s="3" customFormat="1">
      <c r="A779" s="48">
        <v>7002</v>
      </c>
      <c r="B779" s="53" t="s">
        <v>833</v>
      </c>
      <c r="C779" s="53"/>
      <c r="D779" s="192"/>
      <c r="E779" s="4"/>
      <c r="F779" s="174">
        <v>7.4999999999999997E-2</v>
      </c>
      <c r="G779" s="9"/>
      <c r="H779" s="8">
        <f>SUM(E779:G779)</f>
        <v>7.4999999999999997E-2</v>
      </c>
      <c r="I779" s="4">
        <v>1</v>
      </c>
      <c r="J779" s="9" t="s">
        <v>216</v>
      </c>
      <c r="K779" s="213">
        <f>$L$59-$L$760-$L$761-$L$762-globals!C15-globals!C18</f>
        <v>0</v>
      </c>
      <c r="L779" s="19">
        <f>H779*I779*K779</f>
        <v>0</v>
      </c>
      <c r="M779" s="32"/>
      <c r="N779" s="345">
        <f>$N$59*F779</f>
        <v>0</v>
      </c>
      <c r="O779" s="359">
        <f>L:L+N:N</f>
        <v>0</v>
      </c>
      <c r="P779" s="19">
        <f>MAX(L779-SUM(Q779:T779),0)</f>
        <v>0</v>
      </c>
      <c r="Q779" s="42"/>
      <c r="R779" s="42"/>
      <c r="S779" s="42"/>
      <c r="T779" s="42"/>
      <c r="U779" s="19">
        <f>L779-SUM(P779:T779)</f>
        <v>0</v>
      </c>
      <c r="V779" s="187">
        <f>MIN((V59+V778)*0.075,P779)</f>
        <v>0</v>
      </c>
      <c r="X779" s="1"/>
      <c r="Y779" s="1"/>
      <c r="Z779" s="1"/>
      <c r="AA779" s="1"/>
      <c r="AB779" s="1"/>
      <c r="AC779" s="1"/>
      <c r="AD779" s="1"/>
      <c r="AE779" s="1"/>
      <c r="AF779" s="1"/>
      <c r="AG779" s="1"/>
      <c r="AH779" s="1"/>
      <c r="AI779" s="1"/>
    </row>
    <row r="780" spans="1:35" s="3" customFormat="1">
      <c r="A780" s="48">
        <v>7003</v>
      </c>
      <c r="B780" s="53" t="s">
        <v>834</v>
      </c>
      <c r="C780" s="53"/>
      <c r="D780" s="192"/>
      <c r="E780" s="15"/>
      <c r="F780" s="174">
        <v>7.4999999999999997E-2</v>
      </c>
      <c r="G780" s="9"/>
      <c r="H780" s="8">
        <f>SUM(E780:G780)</f>
        <v>7.4999999999999997E-2</v>
      </c>
      <c r="I780" s="4">
        <v>1</v>
      </c>
      <c r="J780" s="9" t="s">
        <v>216</v>
      </c>
      <c r="K780" s="213">
        <f>MIN($L$59-MAX($L$760+$L$761+$L$762),350000/$F$780)-globals!C15-globals!C18</f>
        <v>0</v>
      </c>
      <c r="L780" s="19">
        <f>H780*I780*K780</f>
        <v>0</v>
      </c>
      <c r="M780" s="32"/>
      <c r="N780" s="345">
        <f>$N$59*F780</f>
        <v>0</v>
      </c>
      <c r="O780" s="359">
        <f>L:L+N:N</f>
        <v>0</v>
      </c>
      <c r="P780" s="19">
        <f>MAX(L780-SUM(Q780:T780),0)</f>
        <v>0</v>
      </c>
      <c r="Q780" s="42"/>
      <c r="R780" s="42"/>
      <c r="S780" s="42"/>
      <c r="T780" s="42"/>
      <c r="U780" s="19">
        <f>L780-SUM(P780:T780)</f>
        <v>0</v>
      </c>
      <c r="V780" s="45"/>
      <c r="X780" s="1"/>
      <c r="Y780" s="1"/>
      <c r="Z780" s="1"/>
      <c r="AA780" s="1"/>
      <c r="AB780" s="1"/>
      <c r="AC780" s="1"/>
      <c r="AD780" s="1"/>
      <c r="AE780" s="1"/>
      <c r="AF780" s="1"/>
      <c r="AG780" s="1"/>
      <c r="AH780" s="1"/>
      <c r="AI780" s="1"/>
    </row>
    <row r="781" spans="1:35" s="3" customFormat="1">
      <c r="A781" s="215" t="s">
        <v>1143</v>
      </c>
      <c r="B781" s="186" t="s">
        <v>1142</v>
      </c>
      <c r="C781" s="53"/>
      <c r="D781" s="192"/>
      <c r="E781" s="15"/>
      <c r="F781" s="174">
        <v>0.17499999999999999</v>
      </c>
      <c r="G781" s="9"/>
      <c r="H781" s="8">
        <f>SUM(E781:G781)</f>
        <v>0.17499999999999999</v>
      </c>
      <c r="I781" s="4">
        <v>1</v>
      </c>
      <c r="J781" s="9" t="s">
        <v>216</v>
      </c>
      <c r="K781" s="213">
        <f>globals!C16</f>
        <v>0</v>
      </c>
      <c r="L781" s="81">
        <f>H781*I781*K781</f>
        <v>0</v>
      </c>
      <c r="M781" s="32"/>
      <c r="N781" s="373"/>
      <c r="O781" s="359">
        <f>L:L+N:N</f>
        <v>0</v>
      </c>
      <c r="P781" s="19">
        <f>MAX(L781-SUM(Q781:T781),0)</f>
        <v>0</v>
      </c>
      <c r="Q781" s="42"/>
      <c r="R781" s="42"/>
      <c r="S781" s="42"/>
      <c r="T781" s="42"/>
      <c r="U781" s="19">
        <f>L781-SUM(P781:T781)</f>
        <v>0</v>
      </c>
      <c r="V781" s="44">
        <f>P781</f>
        <v>0</v>
      </c>
      <c r="X781" s="1"/>
      <c r="Y781" s="1"/>
      <c r="Z781" s="1"/>
      <c r="AA781" s="1"/>
      <c r="AB781" s="1"/>
      <c r="AC781" s="1"/>
      <c r="AD781" s="1"/>
      <c r="AE781" s="1"/>
      <c r="AF781" s="1"/>
      <c r="AG781" s="1"/>
      <c r="AH781" s="1"/>
      <c r="AI781" s="1"/>
    </row>
    <row r="782" spans="1:35" s="3" customFormat="1">
      <c r="A782" s="18"/>
      <c r="B782" s="55" t="s">
        <v>253</v>
      </c>
      <c r="C782" s="55"/>
      <c r="D782" s="7"/>
      <c r="E782" s="4"/>
      <c r="F782" s="173"/>
      <c r="G782" s="9"/>
      <c r="H782" s="8"/>
      <c r="I782" s="4"/>
      <c r="J782" s="4"/>
      <c r="K782" s="193"/>
      <c r="L782" s="21">
        <f t="shared" ref="L782:V782" si="522">SUM(L778:L781)</f>
        <v>0</v>
      </c>
      <c r="M782" s="28">
        <f t="shared" si="522"/>
        <v>0</v>
      </c>
      <c r="N782" s="346">
        <f t="shared" ref="N782" si="523">SUM(N778:N781)</f>
        <v>0</v>
      </c>
      <c r="O782" s="355">
        <f t="shared" ref="O782" si="524">SUM(O778:O781)</f>
        <v>0</v>
      </c>
      <c r="P782" s="21">
        <f t="shared" si="522"/>
        <v>0</v>
      </c>
      <c r="Q782" s="43">
        <f t="shared" si="522"/>
        <v>0</v>
      </c>
      <c r="R782" s="43">
        <f t="shared" si="522"/>
        <v>0</v>
      </c>
      <c r="S782" s="43">
        <f t="shared" si="522"/>
        <v>0</v>
      </c>
      <c r="T782" s="43">
        <f t="shared" si="522"/>
        <v>0</v>
      </c>
      <c r="U782" s="21">
        <f t="shared" si="522"/>
        <v>0</v>
      </c>
      <c r="V782" s="46">
        <f t="shared" si="522"/>
        <v>0</v>
      </c>
      <c r="X782" s="1"/>
      <c r="Y782" s="1"/>
      <c r="Z782" s="1"/>
      <c r="AA782" s="1"/>
      <c r="AB782" s="1"/>
      <c r="AC782" s="1"/>
      <c r="AD782" s="1"/>
      <c r="AE782" s="1"/>
      <c r="AF782" s="1"/>
      <c r="AG782" s="1"/>
      <c r="AH782" s="1"/>
      <c r="AI782" s="1"/>
    </row>
    <row r="783" spans="1:35" s="3" customFormat="1">
      <c r="A783" s="18"/>
      <c r="B783" s="53"/>
      <c r="C783" s="53"/>
      <c r="D783" s="7"/>
      <c r="E783" s="4"/>
      <c r="F783" s="173"/>
      <c r="G783" s="9"/>
      <c r="H783" s="8"/>
      <c r="I783" s="4"/>
      <c r="J783" s="4"/>
      <c r="K783" s="213"/>
      <c r="L783" s="19"/>
      <c r="M783" s="32"/>
      <c r="N783" s="345"/>
      <c r="O783" s="359"/>
      <c r="P783" s="19"/>
      <c r="Q783" s="42"/>
      <c r="R783" s="42"/>
      <c r="S783" s="42"/>
      <c r="T783" s="42"/>
      <c r="U783" s="19"/>
      <c r="V783" s="42"/>
      <c r="X783" s="1"/>
      <c r="Y783" s="1"/>
      <c r="Z783" s="1"/>
      <c r="AA783" s="1"/>
      <c r="AB783" s="1"/>
      <c r="AC783" s="1"/>
      <c r="AD783" s="1"/>
      <c r="AE783" s="1"/>
      <c r="AF783" s="1"/>
      <c r="AG783" s="1"/>
      <c r="AH783" s="1"/>
      <c r="AI783" s="1"/>
    </row>
    <row r="784" spans="1:35" s="3" customFormat="1">
      <c r="A784" s="181">
        <v>7100</v>
      </c>
      <c r="B784" s="38" t="s">
        <v>257</v>
      </c>
      <c r="C784" s="38"/>
      <c r="D784" s="192"/>
      <c r="E784" s="15"/>
      <c r="F784" s="179">
        <v>0.05</v>
      </c>
      <c r="G784" s="9"/>
      <c r="H784" s="8">
        <f>SUM(E784:G784)</f>
        <v>0.05</v>
      </c>
      <c r="I784" s="4">
        <v>1</v>
      </c>
      <c r="J784" s="9" t="s">
        <v>216</v>
      </c>
      <c r="K784" s="213">
        <f>$L$59-($L$89+$L$102+$L$760+$L$761+$L$762)-globals!C18</f>
        <v>0</v>
      </c>
      <c r="L784" s="19">
        <f>H784*I784*K784</f>
        <v>0</v>
      </c>
      <c r="M784" s="32"/>
      <c r="N784" s="373"/>
      <c r="O784" s="359">
        <f>L:L+N:N</f>
        <v>0</v>
      </c>
      <c r="P784" s="19">
        <f>MAX(L784-SUM(Q784:T784),0)</f>
        <v>0</v>
      </c>
      <c r="Q784" s="42"/>
      <c r="R784" s="42"/>
      <c r="S784" s="42"/>
      <c r="T784" s="42"/>
      <c r="U784" s="19">
        <f>L784-SUM(P784:T784)</f>
        <v>0</v>
      </c>
      <c r="V784" s="187">
        <f>MIN((V59+V778)*0.05,P784)</f>
        <v>0</v>
      </c>
      <c r="X784" s="1"/>
      <c r="Y784" s="1"/>
      <c r="Z784" s="1"/>
      <c r="AA784" s="1"/>
      <c r="AB784" s="1"/>
      <c r="AC784" s="1"/>
      <c r="AD784" s="1"/>
      <c r="AE784" s="1"/>
      <c r="AF784" s="1"/>
      <c r="AG784" s="1"/>
      <c r="AH784" s="1"/>
      <c r="AI784" s="1"/>
    </row>
    <row r="785" spans="1:35" s="3" customFormat="1">
      <c r="A785" s="48"/>
      <c r="B785" s="55" t="s">
        <v>253</v>
      </c>
      <c r="C785" s="55"/>
      <c r="D785" s="7"/>
      <c r="E785" s="4"/>
      <c r="F785" s="173"/>
      <c r="G785" s="9"/>
      <c r="H785" s="4"/>
      <c r="I785" s="4"/>
      <c r="J785" s="4"/>
      <c r="K785" s="4"/>
      <c r="L785" s="21">
        <f>SUM(L784)</f>
        <v>0</v>
      </c>
      <c r="M785" s="31">
        <f t="shared" ref="M785:V785" si="525">SUM(M784)</f>
        <v>0</v>
      </c>
      <c r="N785" s="366">
        <f t="shared" ref="N785" si="526">SUM(N784)</f>
        <v>0</v>
      </c>
      <c r="O785" s="355">
        <f t="shared" ref="O785" si="527">SUM(O784)</f>
        <v>0</v>
      </c>
      <c r="P785" s="21">
        <f t="shared" si="525"/>
        <v>0</v>
      </c>
      <c r="Q785" s="46">
        <f>SUM(Q784)</f>
        <v>0</v>
      </c>
      <c r="R785" s="46">
        <f t="shared" si="525"/>
        <v>0</v>
      </c>
      <c r="S785" s="46">
        <f t="shared" si="525"/>
        <v>0</v>
      </c>
      <c r="T785" s="46">
        <f t="shared" si="525"/>
        <v>0</v>
      </c>
      <c r="U785" s="21">
        <f t="shared" si="525"/>
        <v>0</v>
      </c>
      <c r="V785" s="46">
        <f t="shared" si="525"/>
        <v>0</v>
      </c>
      <c r="X785" s="1"/>
      <c r="Y785" s="1"/>
      <c r="Z785" s="1"/>
      <c r="AA785" s="1"/>
      <c r="AB785" s="1"/>
      <c r="AC785" s="1"/>
      <c r="AD785" s="1"/>
      <c r="AE785" s="1"/>
      <c r="AF785" s="1"/>
      <c r="AG785" s="1"/>
      <c r="AH785" s="1"/>
      <c r="AI785" s="1"/>
    </row>
    <row r="786" spans="1:35" s="3" customFormat="1">
      <c r="A786" s="48"/>
      <c r="B786" s="55"/>
      <c r="C786" s="55"/>
      <c r="D786" s="7"/>
      <c r="E786" s="4"/>
      <c r="F786" s="173"/>
      <c r="G786" s="9"/>
      <c r="H786" s="4"/>
      <c r="I786" s="4"/>
      <c r="J786" s="4"/>
      <c r="K786" s="4"/>
      <c r="L786" s="21"/>
      <c r="M786" s="31"/>
      <c r="N786" s="366"/>
      <c r="O786" s="355"/>
      <c r="P786" s="21"/>
      <c r="Q786" s="46"/>
      <c r="R786" s="46"/>
      <c r="S786" s="46"/>
      <c r="T786" s="46"/>
      <c r="U786" s="21"/>
      <c r="V786" s="46"/>
      <c r="X786" s="1"/>
      <c r="Y786" s="1"/>
      <c r="Z786" s="1"/>
      <c r="AA786" s="1"/>
      <c r="AB786" s="1"/>
      <c r="AC786" s="1"/>
      <c r="AD786" s="1"/>
      <c r="AE786" s="1"/>
      <c r="AF786" s="1"/>
      <c r="AG786" s="1"/>
      <c r="AH786" s="1"/>
      <c r="AI786" s="1"/>
    </row>
    <row r="787" spans="1:35" s="3" customFormat="1">
      <c r="A787" s="18"/>
      <c r="B787" s="53"/>
      <c r="C787" s="53"/>
      <c r="D787" s="7"/>
      <c r="E787" s="4"/>
      <c r="F787" s="330"/>
      <c r="G787" s="9"/>
      <c r="H787" s="4"/>
      <c r="I787" s="4"/>
      <c r="J787" s="4"/>
      <c r="K787" s="4"/>
      <c r="L787" s="19"/>
      <c r="M787" s="32"/>
      <c r="N787" s="345"/>
      <c r="O787" s="359"/>
      <c r="P787" s="19"/>
      <c r="Q787" s="42"/>
      <c r="R787" s="42"/>
      <c r="S787" s="42"/>
      <c r="T787" s="42"/>
      <c r="U787" s="19"/>
      <c r="V787" s="42"/>
      <c r="X787" s="1"/>
      <c r="Y787" s="1"/>
      <c r="Z787" s="1"/>
      <c r="AA787" s="1"/>
      <c r="AB787" s="1"/>
      <c r="AC787" s="1"/>
      <c r="AD787" s="1"/>
      <c r="AE787" s="1"/>
      <c r="AF787" s="1"/>
      <c r="AG787" s="1"/>
      <c r="AH787" s="1"/>
      <c r="AI787" s="1"/>
    </row>
    <row r="788" spans="1:35" s="3" customFormat="1">
      <c r="A788" s="18"/>
      <c r="B788" s="53" t="s">
        <v>837</v>
      </c>
      <c r="C788" s="53"/>
      <c r="D788" s="7"/>
      <c r="E788" s="4"/>
      <c r="F788" s="173"/>
      <c r="G788" s="9"/>
      <c r="H788" s="4"/>
      <c r="I788" s="4"/>
      <c r="J788" s="4"/>
      <c r="K788" s="4"/>
      <c r="L788" s="19">
        <f>L89+L102+L115+L131+L166+L176</f>
        <v>0</v>
      </c>
      <c r="M788" s="32">
        <f t="shared" ref="M788:V788" si="528">M89+M102+M115+M131+M166+M176</f>
        <v>0</v>
      </c>
      <c r="N788" s="345">
        <f>N89+N102+N115+N131+N166+N176</f>
        <v>0</v>
      </c>
      <c r="O788" s="359">
        <f t="shared" ref="O788" si="529">O89+O102+O115+O131+O166+O176</f>
        <v>0</v>
      </c>
      <c r="P788" s="19">
        <f t="shared" si="528"/>
        <v>0</v>
      </c>
      <c r="Q788" s="42">
        <f t="shared" si="528"/>
        <v>0</v>
      </c>
      <c r="R788" s="42">
        <f t="shared" si="528"/>
        <v>0</v>
      </c>
      <c r="S788" s="42">
        <f t="shared" si="528"/>
        <v>0</v>
      </c>
      <c r="T788" s="42">
        <f t="shared" si="528"/>
        <v>0</v>
      </c>
      <c r="U788" s="19">
        <f t="shared" si="528"/>
        <v>0</v>
      </c>
      <c r="V788" s="42">
        <f t="shared" si="528"/>
        <v>0</v>
      </c>
      <c r="X788" s="1"/>
      <c r="Y788" s="1"/>
      <c r="Z788" s="1"/>
      <c r="AA788" s="1"/>
      <c r="AB788" s="1"/>
      <c r="AC788" s="1"/>
      <c r="AD788" s="1"/>
      <c r="AE788" s="1"/>
      <c r="AF788" s="1"/>
      <c r="AG788" s="1"/>
      <c r="AH788" s="1"/>
      <c r="AI788" s="1"/>
    </row>
    <row r="789" spans="1:35" s="3" customFormat="1">
      <c r="A789" s="18"/>
      <c r="B789" s="53" t="s">
        <v>258</v>
      </c>
      <c r="C789" s="53"/>
      <c r="D789" s="7"/>
      <c r="E789" s="4"/>
      <c r="F789" s="173"/>
      <c r="G789" s="9"/>
      <c r="H789" s="4"/>
      <c r="I789" s="4"/>
      <c r="J789" s="4"/>
      <c r="K789" s="4"/>
      <c r="L789" s="19">
        <f t="shared" ref="L789:V789" si="530">L529+L508+L512+L503+L494+L476+L465+L447+L425+L410+L391+L371+L347+L329+L312+L294+L281+L254+L234+L218+L205</f>
        <v>0</v>
      </c>
      <c r="M789" s="32">
        <f t="shared" si="530"/>
        <v>0</v>
      </c>
      <c r="N789" s="345">
        <f t="shared" ref="N789" si="531">N529+N508+N512+N503+N494+N476+N465+N447+N425+N410+N391+N371+N347+N329+N312+N294+N281+N254+N234+N218+N205</f>
        <v>0</v>
      </c>
      <c r="O789" s="359">
        <f t="shared" ref="O789" si="532">O529+O508+O512+O503+O494+O476+O465+O447+O425+O410+O391+O371+O347+O329+O312+O294+O281+O254+O234+O218+O205</f>
        <v>0</v>
      </c>
      <c r="P789" s="19">
        <f t="shared" si="530"/>
        <v>0</v>
      </c>
      <c r="Q789" s="42">
        <f t="shared" si="530"/>
        <v>0</v>
      </c>
      <c r="R789" s="42">
        <f t="shared" si="530"/>
        <v>0</v>
      </c>
      <c r="S789" s="42">
        <f t="shared" si="530"/>
        <v>0</v>
      </c>
      <c r="T789" s="42">
        <f t="shared" si="530"/>
        <v>0</v>
      </c>
      <c r="U789" s="19">
        <f t="shared" si="530"/>
        <v>0</v>
      </c>
      <c r="V789" s="42">
        <f t="shared" si="530"/>
        <v>0</v>
      </c>
      <c r="X789" s="1"/>
      <c r="Y789" s="1"/>
      <c r="Z789" s="1"/>
      <c r="AA789" s="1"/>
      <c r="AB789" s="1"/>
      <c r="AC789" s="1"/>
      <c r="AD789" s="1"/>
      <c r="AE789" s="1"/>
      <c r="AF789" s="1"/>
      <c r="AG789" s="1"/>
      <c r="AH789" s="1"/>
      <c r="AI789" s="1"/>
    </row>
    <row r="790" spans="1:35" s="3" customFormat="1">
      <c r="A790" s="18"/>
      <c r="B790" s="53" t="s">
        <v>804</v>
      </c>
      <c r="C790" s="53"/>
      <c r="D790" s="7"/>
      <c r="E790" s="4"/>
      <c r="F790" s="173"/>
      <c r="G790" s="9"/>
      <c r="H790" s="4"/>
      <c r="I790" s="4"/>
      <c r="J790" s="4"/>
      <c r="K790" s="4"/>
      <c r="L790" s="19">
        <f t="shared" ref="L790:V790" si="533">L548+L562+L575+L602+L618</f>
        <v>0</v>
      </c>
      <c r="M790" s="32">
        <f t="shared" si="533"/>
        <v>0</v>
      </c>
      <c r="N790" s="345">
        <f t="shared" ref="N790" si="534">N548+N562+N575+N602+N618</f>
        <v>0</v>
      </c>
      <c r="O790" s="359">
        <f t="shared" ref="O790" si="535">O548+O562+O575+O602+O618</f>
        <v>0</v>
      </c>
      <c r="P790" s="19">
        <f t="shared" si="533"/>
        <v>0</v>
      </c>
      <c r="Q790" s="42">
        <f t="shared" si="533"/>
        <v>0</v>
      </c>
      <c r="R790" s="42">
        <f t="shared" si="533"/>
        <v>0</v>
      </c>
      <c r="S790" s="42">
        <f t="shared" si="533"/>
        <v>0</v>
      </c>
      <c r="T790" s="42">
        <f t="shared" si="533"/>
        <v>0</v>
      </c>
      <c r="U790" s="19">
        <f t="shared" si="533"/>
        <v>0</v>
      </c>
      <c r="V790" s="42">
        <f t="shared" si="533"/>
        <v>0</v>
      </c>
      <c r="X790" s="1"/>
      <c r="Y790" s="1"/>
      <c r="Z790" s="1"/>
      <c r="AA790" s="1"/>
      <c r="AB790" s="1"/>
      <c r="AC790" s="1"/>
      <c r="AD790" s="1"/>
      <c r="AE790" s="1"/>
      <c r="AF790" s="1"/>
      <c r="AG790" s="1"/>
      <c r="AH790" s="1"/>
      <c r="AI790" s="1"/>
    </row>
    <row r="791" spans="1:35" s="3" customFormat="1">
      <c r="A791" s="18"/>
      <c r="B791" s="53" t="s">
        <v>254</v>
      </c>
      <c r="C791" s="53"/>
      <c r="D791" s="7"/>
      <c r="E791" s="4"/>
      <c r="F791" s="173"/>
      <c r="G791" s="9"/>
      <c r="H791" s="4"/>
      <c r="I791" s="4"/>
      <c r="J791" s="4"/>
      <c r="K791" s="4"/>
      <c r="L791" s="19">
        <f t="shared" ref="L791:V791" si="536">L708+L703+L690+L666+L656+L642</f>
        <v>0</v>
      </c>
      <c r="M791" s="32">
        <f t="shared" si="536"/>
        <v>0</v>
      </c>
      <c r="N791" s="345">
        <f t="shared" ref="N791" si="537">N708+N703+N690+N666+N656+N642</f>
        <v>0</v>
      </c>
      <c r="O791" s="359">
        <f t="shared" ref="O791" si="538">O708+O703+O690+O666+O656+O642</f>
        <v>0</v>
      </c>
      <c r="P791" s="19">
        <f t="shared" si="536"/>
        <v>0</v>
      </c>
      <c r="Q791" s="42">
        <f t="shared" si="536"/>
        <v>0</v>
      </c>
      <c r="R791" s="42">
        <f t="shared" si="536"/>
        <v>0</v>
      </c>
      <c r="S791" s="42">
        <f t="shared" si="536"/>
        <v>0</v>
      </c>
      <c r="T791" s="42">
        <f t="shared" si="536"/>
        <v>0</v>
      </c>
      <c r="U791" s="19">
        <f t="shared" si="536"/>
        <v>0</v>
      </c>
      <c r="V791" s="42">
        <f t="shared" si="536"/>
        <v>0</v>
      </c>
      <c r="X791" s="1"/>
      <c r="Y791" s="1"/>
      <c r="Z791" s="1"/>
      <c r="AA791" s="1"/>
      <c r="AB791" s="1"/>
      <c r="AC791" s="1"/>
      <c r="AD791" s="1"/>
      <c r="AE791" s="1"/>
      <c r="AF791" s="1"/>
      <c r="AG791" s="1"/>
      <c r="AH791" s="1"/>
      <c r="AI791" s="1"/>
    </row>
    <row r="792" spans="1:35" s="3" customFormat="1">
      <c r="A792" s="18"/>
      <c r="B792" s="53" t="s">
        <v>509</v>
      </c>
      <c r="C792" s="53"/>
      <c r="D792" s="7"/>
      <c r="E792" s="4"/>
      <c r="F792" s="173"/>
      <c r="G792" s="9"/>
      <c r="H792" s="4"/>
      <c r="I792" s="4"/>
      <c r="J792" s="4"/>
      <c r="K792" s="4"/>
      <c r="L792" s="19">
        <f>L782+L769+L753+L740+L775</f>
        <v>0</v>
      </c>
      <c r="M792" s="32">
        <f t="shared" ref="M792:V792" si="539">M782+M769+M753+M740+M775</f>
        <v>0</v>
      </c>
      <c r="N792" s="345">
        <f t="shared" ref="N792" si="540">N782+N769+N753+N740+N775</f>
        <v>0</v>
      </c>
      <c r="O792" s="359">
        <f t="shared" ref="O792" si="541">O782+O769+O753+O740+O775</f>
        <v>0</v>
      </c>
      <c r="P792" s="19">
        <f t="shared" si="539"/>
        <v>0</v>
      </c>
      <c r="Q792" s="42">
        <f t="shared" si="539"/>
        <v>0</v>
      </c>
      <c r="R792" s="42">
        <f t="shared" si="539"/>
        <v>0</v>
      </c>
      <c r="S792" s="42">
        <f t="shared" si="539"/>
        <v>0</v>
      </c>
      <c r="T792" s="42">
        <f t="shared" si="539"/>
        <v>0</v>
      </c>
      <c r="U792" s="19">
        <f t="shared" si="539"/>
        <v>0</v>
      </c>
      <c r="V792" s="42">
        <f t="shared" si="539"/>
        <v>0</v>
      </c>
      <c r="X792" s="1"/>
      <c r="Y792" s="1"/>
      <c r="Z792" s="1"/>
      <c r="AA792" s="1"/>
      <c r="AB792" s="1"/>
      <c r="AC792" s="1"/>
      <c r="AD792" s="1"/>
      <c r="AE792" s="1"/>
      <c r="AF792" s="1"/>
      <c r="AG792" s="1"/>
      <c r="AH792" s="1"/>
      <c r="AI792" s="1"/>
    </row>
    <row r="793" spans="1:35" s="3" customFormat="1">
      <c r="A793" s="18"/>
      <c r="B793" s="53" t="s">
        <v>838</v>
      </c>
      <c r="C793" s="53"/>
      <c r="D793" s="7"/>
      <c r="E793" s="4"/>
      <c r="F793" s="173"/>
      <c r="G793" s="9"/>
      <c r="H793" s="4"/>
      <c r="I793" s="4"/>
      <c r="J793" s="4"/>
      <c r="K793" s="4"/>
      <c r="L793" s="27">
        <f>L785</f>
        <v>0</v>
      </c>
      <c r="M793" s="35">
        <f t="shared" ref="M793:V793" si="542">M785</f>
        <v>0</v>
      </c>
      <c r="N793" s="369">
        <f t="shared" ref="N793" si="543">N785</f>
        <v>0</v>
      </c>
      <c r="O793" s="363">
        <f t="shared" ref="O793" si="544">O785</f>
        <v>0</v>
      </c>
      <c r="P793" s="27">
        <f t="shared" si="542"/>
        <v>0</v>
      </c>
      <c r="Q793" s="47">
        <f t="shared" si="542"/>
        <v>0</v>
      </c>
      <c r="R793" s="47">
        <f t="shared" si="542"/>
        <v>0</v>
      </c>
      <c r="S793" s="47">
        <f t="shared" si="542"/>
        <v>0</v>
      </c>
      <c r="T793" s="47">
        <f t="shared" si="542"/>
        <v>0</v>
      </c>
      <c r="U793" s="27">
        <f t="shared" si="542"/>
        <v>0</v>
      </c>
      <c r="V793" s="47">
        <f t="shared" si="542"/>
        <v>0</v>
      </c>
      <c r="X793" s="1"/>
      <c r="Y793" s="1"/>
      <c r="Z793" s="1"/>
      <c r="AA793" s="1"/>
      <c r="AB793" s="1"/>
      <c r="AC793" s="1"/>
      <c r="AD793" s="1"/>
      <c r="AE793" s="1"/>
      <c r="AF793" s="1"/>
      <c r="AG793" s="1"/>
      <c r="AH793" s="1"/>
      <c r="AI793" s="1"/>
    </row>
    <row r="794" spans="1:35" s="3" customFormat="1">
      <c r="A794" s="18"/>
      <c r="B794" s="53" t="s">
        <v>255</v>
      </c>
      <c r="C794" s="53"/>
      <c r="D794" s="7"/>
      <c r="E794" s="4"/>
      <c r="F794" s="173"/>
      <c r="G794" s="9"/>
      <c r="H794" s="4"/>
      <c r="I794" s="4"/>
      <c r="J794" s="4"/>
      <c r="K794" s="4"/>
      <c r="L794" s="57">
        <f t="shared" ref="L794:U794" si="545">SUM(L788:L793)</f>
        <v>0</v>
      </c>
      <c r="M794" s="59">
        <f t="shared" si="545"/>
        <v>0</v>
      </c>
      <c r="N794" s="370">
        <f t="shared" ref="N794" si="546">SUM(N788:N793)</f>
        <v>0</v>
      </c>
      <c r="O794" s="364">
        <f t="shared" ref="O794" si="547">SUM(O788:O793)</f>
        <v>0</v>
      </c>
      <c r="P794" s="57">
        <f t="shared" si="545"/>
        <v>0</v>
      </c>
      <c r="Q794" s="60">
        <f t="shared" si="545"/>
        <v>0</v>
      </c>
      <c r="R794" s="60">
        <f t="shared" si="545"/>
        <v>0</v>
      </c>
      <c r="S794" s="60">
        <f t="shared" si="545"/>
        <v>0</v>
      </c>
      <c r="T794" s="60">
        <f t="shared" si="545"/>
        <v>0</v>
      </c>
      <c r="U794" s="57">
        <f t="shared" si="545"/>
        <v>0</v>
      </c>
      <c r="V794" s="60">
        <f>SUM(V788:V793)</f>
        <v>0</v>
      </c>
      <c r="X794" s="1"/>
      <c r="Y794" s="1"/>
      <c r="Z794" s="1"/>
      <c r="AA794" s="1"/>
      <c r="AB794" s="1"/>
      <c r="AC794" s="1"/>
      <c r="AD794" s="1"/>
      <c r="AE794" s="1"/>
      <c r="AF794" s="1"/>
      <c r="AG794" s="1"/>
      <c r="AH794" s="1"/>
      <c r="AI794" s="1"/>
    </row>
    <row r="795" spans="1:35" s="3" customFormat="1">
      <c r="A795" s="18"/>
      <c r="B795" s="53" t="s">
        <v>259</v>
      </c>
      <c r="C795" s="53"/>
      <c r="D795" s="7"/>
      <c r="E795" s="4"/>
      <c r="F795" s="173"/>
      <c r="G795" s="9"/>
      <c r="H795" s="4"/>
      <c r="I795" s="4"/>
      <c r="J795" s="4"/>
      <c r="K795" s="4"/>
      <c r="L795" s="19">
        <f t="shared" ref="L795:V795" si="548">L66-L794</f>
        <v>0</v>
      </c>
      <c r="M795" s="32">
        <f t="shared" si="548"/>
        <v>0</v>
      </c>
      <c r="N795" s="345">
        <f t="shared" ref="N795" si="549">N66-N794</f>
        <v>0</v>
      </c>
      <c r="O795" s="359">
        <f t="shared" ref="O795" si="550">O66-O794</f>
        <v>0</v>
      </c>
      <c r="P795" s="19">
        <f t="shared" si="548"/>
        <v>0</v>
      </c>
      <c r="Q795" s="42">
        <f t="shared" si="548"/>
        <v>0</v>
      </c>
      <c r="R795" s="42">
        <f t="shared" si="548"/>
        <v>0</v>
      </c>
      <c r="S795" s="42">
        <f t="shared" si="548"/>
        <v>0</v>
      </c>
      <c r="T795" s="42">
        <f t="shared" si="548"/>
        <v>0</v>
      </c>
      <c r="U795" s="19">
        <f t="shared" si="548"/>
        <v>0</v>
      </c>
      <c r="V795" s="42">
        <f t="shared" si="548"/>
        <v>0</v>
      </c>
      <c r="X795" s="1"/>
      <c r="Y795" s="1"/>
      <c r="Z795" s="1"/>
      <c r="AA795" s="1"/>
      <c r="AB795" s="1"/>
      <c r="AC795" s="1"/>
      <c r="AD795" s="1"/>
      <c r="AE795" s="1"/>
      <c r="AF795" s="1"/>
      <c r="AG795" s="1"/>
      <c r="AH795" s="1"/>
      <c r="AI795" s="1"/>
    </row>
    <row r="796" spans="1:35" s="3" customFormat="1" ht="12.75" customHeight="1">
      <c r="B796" s="186" t="s">
        <v>1035</v>
      </c>
      <c r="C796" s="191"/>
      <c r="D796" s="190">
        <f>SUMIF(C:C,C798,L:L)</f>
        <v>0</v>
      </c>
      <c r="E796" s="4"/>
      <c r="F796" s="173"/>
      <c r="G796" s="9"/>
      <c r="H796" s="4"/>
      <c r="I796" s="4"/>
      <c r="J796" s="4"/>
      <c r="K796" s="4"/>
      <c r="L796" s="114"/>
      <c r="M796" s="32"/>
      <c r="N796" s="345"/>
      <c r="O796" s="353"/>
      <c r="P796" s="19"/>
      <c r="Q796" s="42"/>
      <c r="R796" s="42"/>
      <c r="S796" s="42"/>
      <c r="T796" s="42"/>
      <c r="V796" s="116">
        <f>V794</f>
        <v>0</v>
      </c>
      <c r="Y796" s="1"/>
      <c r="Z796" s="1"/>
      <c r="AA796" s="1"/>
      <c r="AB796" s="1"/>
      <c r="AC796" s="1"/>
      <c r="AD796" s="1"/>
      <c r="AE796" s="1"/>
      <c r="AF796" s="1"/>
      <c r="AG796" s="1"/>
      <c r="AH796" s="1"/>
      <c r="AI796" s="1"/>
    </row>
    <row r="797" spans="1:35" s="3" customFormat="1">
      <c r="B797" s="186" t="s">
        <v>1036</v>
      </c>
      <c r="C797" s="191"/>
      <c r="D797" s="190">
        <f>SUMIF(C:C,C798,P:P)</f>
        <v>0</v>
      </c>
      <c r="E797" s="4"/>
      <c r="F797" s="173"/>
      <c r="G797" s="9"/>
      <c r="H797" s="4"/>
      <c r="I797" s="4"/>
      <c r="J797" s="4"/>
      <c r="K797" s="4"/>
      <c r="L797" s="114"/>
      <c r="M797" s="32"/>
      <c r="N797" s="345"/>
      <c r="O797" s="353"/>
      <c r="P797" s="225" t="s">
        <v>1111</v>
      </c>
      <c r="Q797" s="42"/>
      <c r="R797" s="42"/>
      <c r="S797" s="42"/>
      <c r="T797" s="194"/>
      <c r="W797" s="1"/>
      <c r="X797" s="1"/>
      <c r="Y797" s="1"/>
      <c r="Z797" s="1"/>
      <c r="AA797" s="1"/>
      <c r="AB797" s="1"/>
      <c r="AC797" s="1"/>
      <c r="AD797" s="1"/>
      <c r="AE797" s="1"/>
      <c r="AF797" s="1"/>
      <c r="AG797" s="1"/>
      <c r="AH797" s="1"/>
      <c r="AI797" s="1"/>
    </row>
    <row r="798" spans="1:35" s="3" customFormat="1" ht="12.75" customHeight="1">
      <c r="B798" s="186" t="s">
        <v>1031</v>
      </c>
      <c r="C798" s="186" t="s">
        <v>1030</v>
      </c>
      <c r="D798" s="332" t="e">
        <f>SUMIF(C:C,C798,P:P)/SUMIF(C:C,C798,L:L)</f>
        <v>#DIV/0!</v>
      </c>
      <c r="E798" s="4"/>
      <c r="F798" s="173"/>
      <c r="G798" s="9"/>
      <c r="H798" s="4"/>
      <c r="I798" s="4"/>
      <c r="J798" s="4"/>
      <c r="K798" s="4"/>
      <c r="L798" s="114"/>
      <c r="M798" s="32"/>
      <c r="N798" s="345"/>
      <c r="O798" s="353"/>
      <c r="P798" s="19"/>
      <c r="Q798" s="42"/>
      <c r="R798" s="228"/>
      <c r="S798" s="375" t="s">
        <v>1070</v>
      </c>
      <c r="T798" s="375"/>
      <c r="U798" s="292" t="str">
        <f>globals!C13</f>
        <v>%</v>
      </c>
      <c r="V798" s="333" t="e">
        <f>V796*globals!C13</f>
        <v>#VALUE!</v>
      </c>
      <c r="X798" s="1"/>
      <c r="Y798" s="1"/>
      <c r="Z798" s="1"/>
      <c r="AA798" s="1"/>
      <c r="AB798" s="1"/>
      <c r="AC798" s="1"/>
      <c r="AD798" s="1"/>
      <c r="AE798" s="1"/>
      <c r="AF798" s="1"/>
      <c r="AG798" s="1"/>
      <c r="AH798" s="1"/>
      <c r="AI798" s="1"/>
    </row>
    <row r="799" spans="1:35" s="3" customFormat="1">
      <c r="B799" s="39"/>
      <c r="C799" s="39"/>
      <c r="E799" s="4"/>
      <c r="F799" s="173"/>
      <c r="G799" s="9"/>
      <c r="H799" s="4"/>
      <c r="I799" s="4"/>
      <c r="J799" s="4"/>
      <c r="K799" s="4"/>
      <c r="L799" s="114"/>
      <c r="M799" s="32"/>
      <c r="N799" s="345"/>
      <c r="O799" s="353"/>
      <c r="P799" s="19"/>
      <c r="Q799" s="42"/>
      <c r="R799" s="42"/>
      <c r="S799" s="42"/>
      <c r="T799" s="194"/>
      <c r="U799" s="291"/>
      <c r="V799" s="194"/>
      <c r="X799" s="1"/>
      <c r="Y799" s="1"/>
      <c r="Z799" s="1"/>
      <c r="AA799" s="1"/>
      <c r="AB799" s="1"/>
      <c r="AC799" s="1"/>
      <c r="AD799" s="1"/>
      <c r="AE799" s="1"/>
      <c r="AF799" s="1"/>
      <c r="AG799" s="1"/>
      <c r="AH799" s="1"/>
      <c r="AI799" s="1"/>
    </row>
    <row r="800" spans="1:35" s="3" customFormat="1">
      <c r="B800" s="39"/>
      <c r="C800" s="39"/>
      <c r="E800" s="4"/>
      <c r="F800" s="173"/>
      <c r="G800" s="9"/>
      <c r="H800" s="4"/>
      <c r="I800" s="4"/>
      <c r="J800" s="4"/>
      <c r="K800" s="4"/>
      <c r="L800" s="114"/>
      <c r="M800" s="32"/>
      <c r="N800" s="345"/>
      <c r="O800" s="353"/>
      <c r="P800" s="19"/>
      <c r="Q800" s="42"/>
      <c r="R800" s="42"/>
      <c r="S800" s="42"/>
      <c r="T800" s="42"/>
      <c r="U800" s="114"/>
      <c r="V800" s="42"/>
      <c r="X800" s="1"/>
      <c r="Y800" s="1"/>
      <c r="Z800" s="1"/>
      <c r="AA800" s="1"/>
      <c r="AB800" s="1"/>
      <c r="AC800" s="1"/>
      <c r="AD800" s="1"/>
      <c r="AE800" s="1"/>
      <c r="AF800" s="1"/>
      <c r="AG800" s="1"/>
      <c r="AH800" s="1"/>
      <c r="AI800" s="1"/>
    </row>
    <row r="801" spans="1:35" s="3" customFormat="1">
      <c r="B801" s="39"/>
      <c r="C801" s="39"/>
      <c r="E801" s="4"/>
      <c r="F801" s="173"/>
      <c r="G801" s="9"/>
      <c r="H801" s="4"/>
      <c r="I801" s="4"/>
      <c r="J801" s="4"/>
      <c r="K801" s="4"/>
      <c r="L801" s="114"/>
      <c r="M801" s="32"/>
      <c r="N801" s="345"/>
      <c r="O801" s="353"/>
      <c r="P801" s="19"/>
      <c r="Q801" s="42"/>
      <c r="R801" s="42"/>
      <c r="S801" s="42"/>
      <c r="T801" s="42"/>
      <c r="U801" s="114"/>
      <c r="V801" s="42"/>
      <c r="X801" s="1"/>
      <c r="Y801" s="1"/>
      <c r="Z801" s="1"/>
      <c r="AA801" s="1"/>
      <c r="AB801" s="1"/>
      <c r="AC801" s="1"/>
      <c r="AD801" s="1"/>
      <c r="AE801" s="1"/>
      <c r="AF801" s="1"/>
      <c r="AG801" s="1"/>
      <c r="AH801" s="1"/>
      <c r="AI801" s="1"/>
    </row>
    <row r="802" spans="1:35" s="3" customFormat="1">
      <c r="B802" s="39"/>
      <c r="C802" s="39"/>
      <c r="E802" s="4"/>
      <c r="F802" s="173"/>
      <c r="G802" s="9"/>
      <c r="H802" s="4"/>
      <c r="I802" s="4"/>
      <c r="J802" s="4"/>
      <c r="K802" s="4"/>
      <c r="L802" s="114"/>
      <c r="M802" s="32"/>
      <c r="N802" s="345"/>
      <c r="O802" s="353"/>
      <c r="P802" s="19"/>
      <c r="Q802" s="42"/>
      <c r="R802" s="42"/>
      <c r="S802" s="42"/>
      <c r="T802" s="42"/>
      <c r="U802" s="114"/>
      <c r="V802" s="42"/>
      <c r="X802" s="1"/>
      <c r="Y802" s="1"/>
      <c r="Z802" s="1"/>
      <c r="AA802" s="1"/>
      <c r="AB802" s="1"/>
      <c r="AC802" s="1"/>
      <c r="AD802" s="1"/>
      <c r="AE802" s="1"/>
      <c r="AF802" s="1"/>
      <c r="AG802" s="1"/>
      <c r="AH802" s="1"/>
      <c r="AI802" s="1"/>
    </row>
    <row r="803" spans="1:35" s="3" customFormat="1">
      <c r="B803" s="39"/>
      <c r="C803" s="39"/>
      <c r="E803" s="4"/>
      <c r="F803" s="173"/>
      <c r="G803" s="9"/>
      <c r="H803" s="4"/>
      <c r="I803" s="4"/>
      <c r="J803" s="4"/>
      <c r="K803" s="4"/>
      <c r="L803" s="114"/>
      <c r="M803" s="32"/>
      <c r="N803" s="345"/>
      <c r="O803" s="353"/>
      <c r="P803" s="19"/>
      <c r="Q803" s="42"/>
      <c r="R803" s="42"/>
      <c r="S803" s="42"/>
      <c r="T803" s="42"/>
      <c r="U803" s="114"/>
      <c r="V803" s="42"/>
      <c r="X803" s="1"/>
      <c r="Y803" s="1"/>
      <c r="Z803" s="1"/>
      <c r="AA803" s="1"/>
      <c r="AB803" s="1"/>
      <c r="AC803" s="1"/>
      <c r="AD803" s="1"/>
      <c r="AE803" s="1"/>
      <c r="AF803" s="1"/>
      <c r="AG803" s="1"/>
      <c r="AH803" s="1"/>
      <c r="AI803" s="1"/>
    </row>
    <row r="804" spans="1:35" s="3" customFormat="1">
      <c r="B804" s="39"/>
      <c r="C804" s="39"/>
      <c r="E804" s="4"/>
      <c r="F804" s="173"/>
      <c r="G804" s="9"/>
      <c r="H804" s="4"/>
      <c r="I804" s="4"/>
      <c r="J804" s="4"/>
      <c r="K804" s="4"/>
      <c r="L804" s="114"/>
      <c r="M804" s="32"/>
      <c r="N804" s="345"/>
      <c r="O804" s="353"/>
      <c r="P804" s="19"/>
      <c r="Q804" s="42"/>
      <c r="R804" s="42"/>
      <c r="S804" s="42"/>
      <c r="T804" s="42"/>
      <c r="U804" s="114"/>
      <c r="V804" s="42"/>
      <c r="X804" s="1"/>
      <c r="Y804" s="1"/>
      <c r="Z804" s="1"/>
      <c r="AA804" s="1"/>
      <c r="AB804" s="1"/>
      <c r="AC804" s="1"/>
      <c r="AD804" s="1"/>
      <c r="AE804" s="1"/>
      <c r="AF804" s="1"/>
      <c r="AG804" s="1"/>
      <c r="AH804" s="1"/>
      <c r="AI804" s="1"/>
    </row>
    <row r="805" spans="1:35" s="3" customFormat="1">
      <c r="B805" s="39"/>
      <c r="C805" s="39"/>
      <c r="E805" s="4"/>
      <c r="F805" s="173"/>
      <c r="G805" s="9"/>
      <c r="H805" s="4"/>
      <c r="I805" s="4"/>
      <c r="J805" s="4"/>
      <c r="K805" s="4"/>
      <c r="L805" s="114"/>
      <c r="M805" s="32"/>
      <c r="N805" s="345"/>
      <c r="O805" s="353"/>
      <c r="P805" s="19"/>
      <c r="Q805" s="42"/>
      <c r="R805" s="42"/>
      <c r="S805" s="42"/>
      <c r="T805" s="42"/>
      <c r="U805" s="114"/>
      <c r="V805" s="42"/>
      <c r="X805" s="1"/>
      <c r="Y805" s="1"/>
      <c r="Z805" s="1"/>
      <c r="AA805" s="1"/>
      <c r="AB805" s="1"/>
      <c r="AC805" s="1"/>
      <c r="AD805" s="1"/>
      <c r="AE805" s="1"/>
      <c r="AF805" s="1"/>
      <c r="AG805" s="1"/>
      <c r="AH805" s="1"/>
      <c r="AI805" s="1"/>
    </row>
    <row r="806" spans="1:35" s="3" customFormat="1">
      <c r="B806" s="39"/>
      <c r="C806" s="39"/>
      <c r="E806" s="4"/>
      <c r="F806" s="173"/>
      <c r="G806" s="9"/>
      <c r="H806" s="4"/>
      <c r="I806" s="4"/>
      <c r="J806" s="4"/>
      <c r="K806" s="4"/>
      <c r="L806" s="114"/>
      <c r="M806" s="32"/>
      <c r="N806" s="345"/>
      <c r="O806" s="353"/>
      <c r="P806" s="19"/>
      <c r="Q806" s="42"/>
      <c r="R806" s="42"/>
      <c r="S806" s="42"/>
      <c r="T806" s="42"/>
      <c r="U806" s="114"/>
      <c r="V806" s="42"/>
      <c r="X806" s="1"/>
      <c r="Y806" s="1"/>
      <c r="Z806" s="1"/>
      <c r="AA806" s="1"/>
      <c r="AB806" s="1"/>
      <c r="AC806" s="1"/>
      <c r="AD806" s="1"/>
      <c r="AE806" s="1"/>
      <c r="AF806" s="1"/>
      <c r="AG806" s="1"/>
      <c r="AH806" s="1"/>
      <c r="AI806" s="1"/>
    </row>
    <row r="807" spans="1:35" s="3" customFormat="1">
      <c r="B807" s="39"/>
      <c r="C807" s="39"/>
      <c r="E807" s="4"/>
      <c r="F807" s="173"/>
      <c r="G807" s="9"/>
      <c r="H807" s="4"/>
      <c r="I807" s="4"/>
      <c r="J807" s="4"/>
      <c r="K807" s="4"/>
      <c r="L807" s="114"/>
      <c r="M807" s="32"/>
      <c r="N807" s="345"/>
      <c r="O807" s="353"/>
      <c r="P807" s="19"/>
      <c r="Q807" s="42"/>
      <c r="R807" s="42"/>
      <c r="S807" s="42"/>
      <c r="T807" s="42"/>
      <c r="U807" s="114"/>
      <c r="V807" s="42"/>
      <c r="X807" s="1"/>
      <c r="Y807" s="1"/>
      <c r="Z807" s="1"/>
      <c r="AA807" s="1"/>
      <c r="AB807" s="1"/>
      <c r="AC807" s="1"/>
      <c r="AD807" s="1"/>
      <c r="AE807" s="1"/>
      <c r="AF807" s="1"/>
      <c r="AG807" s="1"/>
      <c r="AH807" s="1"/>
      <c r="AI807" s="1"/>
    </row>
    <row r="808" spans="1:35" s="3" customFormat="1">
      <c r="B808" s="39"/>
      <c r="C808" s="39"/>
      <c r="E808" s="4"/>
      <c r="F808" s="173"/>
      <c r="G808" s="9"/>
      <c r="H808" s="4"/>
      <c r="I808" s="4"/>
      <c r="J808" s="4"/>
      <c r="K808" s="4"/>
      <c r="L808" s="114"/>
      <c r="M808" s="32"/>
      <c r="N808" s="345"/>
      <c r="O808" s="353"/>
      <c r="P808" s="19"/>
      <c r="Q808" s="42"/>
      <c r="R808" s="42"/>
      <c r="S808" s="42"/>
      <c r="T808" s="42"/>
      <c r="U808" s="114"/>
      <c r="V808" s="42"/>
      <c r="X808" s="1"/>
      <c r="Y808" s="1"/>
      <c r="Z808" s="1"/>
      <c r="AA808" s="1"/>
      <c r="AB808" s="1"/>
      <c r="AC808" s="1"/>
      <c r="AD808" s="1"/>
      <c r="AE808" s="1"/>
      <c r="AF808" s="1"/>
      <c r="AG808" s="1"/>
      <c r="AH808" s="1"/>
      <c r="AI808" s="1"/>
    </row>
    <row r="809" spans="1:35" s="3" customFormat="1">
      <c r="B809" s="39"/>
      <c r="C809" s="39"/>
      <c r="E809" s="4"/>
      <c r="F809" s="173"/>
      <c r="G809" s="9"/>
      <c r="H809" s="4"/>
      <c r="I809" s="4"/>
      <c r="J809" s="4"/>
      <c r="K809" s="4"/>
      <c r="L809" s="114"/>
      <c r="M809" s="32"/>
      <c r="N809" s="345"/>
      <c r="O809" s="353"/>
      <c r="P809" s="19"/>
      <c r="Q809" s="42"/>
      <c r="R809" s="42"/>
      <c r="S809" s="42"/>
      <c r="T809" s="42"/>
      <c r="U809" s="114"/>
      <c r="V809" s="42"/>
      <c r="X809" s="1"/>
      <c r="Y809" s="1"/>
      <c r="Z809" s="1"/>
      <c r="AA809" s="1"/>
      <c r="AB809" s="1"/>
      <c r="AC809" s="1"/>
      <c r="AD809" s="1"/>
      <c r="AE809" s="1"/>
      <c r="AF809" s="1"/>
      <c r="AG809" s="1"/>
      <c r="AH809" s="1"/>
      <c r="AI809" s="1"/>
    </row>
    <row r="810" spans="1:35" s="18" customFormat="1">
      <c r="A810" s="3"/>
      <c r="B810" s="39"/>
      <c r="C810" s="39"/>
      <c r="D810" s="3"/>
      <c r="E810" s="4"/>
      <c r="F810" s="173"/>
      <c r="G810" s="9"/>
      <c r="H810" s="4"/>
      <c r="I810" s="4"/>
      <c r="J810" s="4"/>
      <c r="K810" s="4"/>
      <c r="L810" s="114"/>
      <c r="M810" s="32"/>
      <c r="N810" s="345"/>
      <c r="O810" s="353"/>
      <c r="P810" s="19"/>
      <c r="Q810" s="42"/>
      <c r="R810" s="42"/>
      <c r="S810" s="42"/>
      <c r="T810" s="42"/>
      <c r="U810" s="114"/>
      <c r="V810" s="42"/>
      <c r="W810" s="3"/>
      <c r="X810" s="1"/>
      <c r="Y810" s="1"/>
      <c r="Z810" s="1"/>
      <c r="AA810" s="1"/>
      <c r="AB810" s="1"/>
      <c r="AC810" s="1"/>
      <c r="AD810" s="1"/>
      <c r="AE810" s="1"/>
      <c r="AF810" s="1"/>
      <c r="AG810" s="1"/>
      <c r="AH810" s="1"/>
      <c r="AI810" s="1"/>
    </row>
    <row r="811" spans="1:35" s="18" customFormat="1">
      <c r="A811" s="3"/>
      <c r="B811" s="39"/>
      <c r="C811" s="39"/>
      <c r="D811" s="3"/>
      <c r="E811" s="4"/>
      <c r="F811" s="173"/>
      <c r="G811" s="9"/>
      <c r="H811" s="4"/>
      <c r="I811" s="4"/>
      <c r="J811" s="4"/>
      <c r="K811" s="4"/>
      <c r="L811" s="114"/>
      <c r="M811" s="32"/>
      <c r="N811" s="345"/>
      <c r="O811" s="353"/>
      <c r="P811" s="19"/>
      <c r="Q811" s="42"/>
      <c r="R811" s="42"/>
      <c r="S811" s="42"/>
      <c r="T811" s="42"/>
      <c r="U811" s="114"/>
      <c r="V811" s="42"/>
      <c r="W811" s="3"/>
      <c r="X811" s="1"/>
      <c r="Y811" s="1"/>
      <c r="Z811" s="1"/>
      <c r="AA811" s="1"/>
      <c r="AB811" s="1"/>
      <c r="AC811" s="1"/>
      <c r="AD811" s="1"/>
      <c r="AE811" s="1"/>
      <c r="AF811" s="1"/>
      <c r="AG811" s="1"/>
      <c r="AH811" s="1"/>
      <c r="AI811" s="1"/>
    </row>
    <row r="812" spans="1:35" s="18" customFormat="1">
      <c r="A812" s="3"/>
      <c r="B812" s="39"/>
      <c r="C812" s="39"/>
      <c r="D812" s="3"/>
      <c r="E812" s="4"/>
      <c r="F812" s="173"/>
      <c r="G812" s="9"/>
      <c r="H812" s="4"/>
      <c r="I812" s="4"/>
      <c r="J812" s="4"/>
      <c r="K812" s="4"/>
      <c r="L812" s="114"/>
      <c r="M812" s="32"/>
      <c r="N812" s="345"/>
      <c r="O812" s="353"/>
      <c r="P812" s="19"/>
      <c r="Q812" s="42"/>
      <c r="R812" s="42"/>
      <c r="S812" s="42"/>
      <c r="T812" s="42"/>
      <c r="U812" s="114"/>
      <c r="V812" s="42"/>
      <c r="W812" s="3"/>
      <c r="X812" s="1"/>
      <c r="Y812" s="1"/>
      <c r="Z812" s="1"/>
      <c r="AA812" s="1"/>
      <c r="AB812" s="1"/>
      <c r="AC812" s="1"/>
      <c r="AD812" s="1"/>
      <c r="AE812" s="1"/>
      <c r="AF812" s="1"/>
      <c r="AG812" s="1"/>
      <c r="AH812" s="1"/>
      <c r="AI812" s="1"/>
    </row>
    <row r="813" spans="1:35" s="18" customFormat="1">
      <c r="A813" s="3"/>
      <c r="B813" s="39"/>
      <c r="C813" s="39"/>
      <c r="D813" s="3"/>
      <c r="E813" s="4"/>
      <c r="F813" s="173"/>
      <c r="G813" s="9"/>
      <c r="H813" s="4"/>
      <c r="I813" s="4"/>
      <c r="J813" s="4"/>
      <c r="K813" s="4"/>
      <c r="L813" s="114"/>
      <c r="M813" s="32"/>
      <c r="N813" s="345"/>
      <c r="O813" s="353"/>
      <c r="P813" s="19"/>
      <c r="Q813" s="42"/>
      <c r="R813" s="42"/>
      <c r="S813" s="42"/>
      <c r="T813" s="42"/>
      <c r="U813" s="114"/>
      <c r="V813" s="42"/>
      <c r="W813" s="3"/>
      <c r="X813" s="1"/>
      <c r="Y813" s="1"/>
      <c r="Z813" s="1"/>
      <c r="AA813" s="1"/>
      <c r="AB813" s="1"/>
      <c r="AC813" s="1"/>
      <c r="AD813" s="1"/>
      <c r="AE813" s="1"/>
      <c r="AF813" s="1"/>
      <c r="AG813" s="1"/>
      <c r="AH813" s="1"/>
      <c r="AI813" s="1"/>
    </row>
    <row r="814" spans="1:35" s="18" customFormat="1">
      <c r="A814" s="3"/>
      <c r="B814" s="39"/>
      <c r="C814" s="39"/>
      <c r="D814" s="3"/>
      <c r="E814" s="4"/>
      <c r="F814" s="173"/>
      <c r="G814" s="9"/>
      <c r="H814" s="4"/>
      <c r="I814" s="4"/>
      <c r="J814" s="4"/>
      <c r="K814" s="4"/>
      <c r="L814" s="114"/>
      <c r="M814" s="32"/>
      <c r="N814" s="345"/>
      <c r="O814" s="353"/>
      <c r="P814" s="19"/>
      <c r="Q814" s="42"/>
      <c r="R814" s="42"/>
      <c r="S814" s="42"/>
      <c r="T814" s="42"/>
      <c r="U814" s="114"/>
      <c r="V814" s="42"/>
      <c r="W814" s="3"/>
      <c r="X814" s="1"/>
      <c r="Y814" s="1"/>
      <c r="Z814" s="1"/>
      <c r="AA814" s="1"/>
      <c r="AB814" s="1"/>
      <c r="AC814" s="1"/>
      <c r="AD814" s="1"/>
      <c r="AE814" s="1"/>
      <c r="AF814" s="1"/>
      <c r="AG814" s="1"/>
      <c r="AH814" s="1"/>
      <c r="AI814" s="1"/>
    </row>
    <row r="815" spans="1:35" s="18" customFormat="1">
      <c r="A815" s="3"/>
      <c r="B815" s="39"/>
      <c r="C815" s="39"/>
      <c r="D815" s="3"/>
      <c r="E815" s="4"/>
      <c r="F815" s="173"/>
      <c r="G815" s="9"/>
      <c r="H815" s="4"/>
      <c r="I815" s="4"/>
      <c r="J815" s="4"/>
      <c r="K815" s="4"/>
      <c r="L815" s="114"/>
      <c r="M815" s="32"/>
      <c r="N815" s="345"/>
      <c r="O815" s="353"/>
      <c r="P815" s="19"/>
      <c r="Q815" s="42"/>
      <c r="R815" s="42"/>
      <c r="S815" s="42"/>
      <c r="T815" s="42"/>
      <c r="U815" s="114"/>
      <c r="V815" s="42"/>
      <c r="W815" s="3"/>
      <c r="X815" s="1"/>
      <c r="Y815" s="1"/>
      <c r="Z815" s="1"/>
      <c r="AA815" s="1"/>
      <c r="AB815" s="1"/>
      <c r="AC815" s="1"/>
      <c r="AD815" s="1"/>
      <c r="AE815" s="1"/>
      <c r="AF815" s="1"/>
      <c r="AG815" s="1"/>
      <c r="AH815" s="1"/>
      <c r="AI815" s="1"/>
    </row>
    <row r="816" spans="1:35" s="18" customFormat="1">
      <c r="A816" s="3"/>
      <c r="B816" s="39"/>
      <c r="C816" s="39"/>
      <c r="D816" s="3"/>
      <c r="E816" s="4"/>
      <c r="F816" s="173"/>
      <c r="G816" s="9"/>
      <c r="H816" s="4"/>
      <c r="I816" s="4"/>
      <c r="J816" s="4"/>
      <c r="K816" s="4"/>
      <c r="L816" s="114"/>
      <c r="M816" s="32"/>
      <c r="N816" s="345"/>
      <c r="O816" s="353"/>
      <c r="P816" s="19"/>
      <c r="Q816" s="42"/>
      <c r="R816" s="42"/>
      <c r="S816" s="42"/>
      <c r="T816" s="42"/>
      <c r="U816" s="114"/>
      <c r="V816" s="42"/>
      <c r="W816" s="3"/>
      <c r="X816" s="1"/>
      <c r="Y816" s="1"/>
      <c r="Z816" s="1"/>
      <c r="AA816" s="1"/>
      <c r="AB816" s="1"/>
      <c r="AC816" s="1"/>
      <c r="AD816" s="1"/>
      <c r="AE816" s="1"/>
      <c r="AF816" s="1"/>
      <c r="AG816" s="1"/>
      <c r="AH816" s="1"/>
      <c r="AI816" s="1"/>
    </row>
    <row r="817" spans="1:35" s="18" customFormat="1">
      <c r="A817" s="3"/>
      <c r="B817" s="39"/>
      <c r="C817" s="39"/>
      <c r="D817" s="3"/>
      <c r="E817" s="4"/>
      <c r="F817" s="173"/>
      <c r="G817" s="9"/>
      <c r="H817" s="4"/>
      <c r="I817" s="4"/>
      <c r="J817" s="4"/>
      <c r="K817" s="4"/>
      <c r="L817" s="114"/>
      <c r="M817" s="32"/>
      <c r="N817" s="345"/>
      <c r="O817" s="353"/>
      <c r="P817" s="19"/>
      <c r="Q817" s="42"/>
      <c r="R817" s="42"/>
      <c r="S817" s="42"/>
      <c r="T817" s="42"/>
      <c r="U817" s="114"/>
      <c r="V817" s="42"/>
      <c r="W817" s="3"/>
      <c r="X817" s="1"/>
      <c r="Y817" s="1"/>
      <c r="Z817" s="1"/>
      <c r="AA817" s="1"/>
      <c r="AB817" s="1"/>
      <c r="AC817" s="1"/>
      <c r="AD817" s="1"/>
      <c r="AE817" s="1"/>
      <c r="AF817" s="1"/>
      <c r="AG817" s="1"/>
      <c r="AH817" s="1"/>
      <c r="AI817" s="1"/>
    </row>
    <row r="818" spans="1:35" s="18" customFormat="1">
      <c r="A818" s="3"/>
      <c r="B818" s="39"/>
      <c r="C818" s="39"/>
      <c r="D818" s="3"/>
      <c r="E818" s="4"/>
      <c r="F818" s="173"/>
      <c r="G818" s="9"/>
      <c r="H818" s="4"/>
      <c r="I818" s="4"/>
      <c r="J818" s="4"/>
      <c r="K818" s="4"/>
      <c r="L818" s="114"/>
      <c r="M818" s="32"/>
      <c r="N818" s="345"/>
      <c r="O818" s="353"/>
      <c r="P818" s="19"/>
      <c r="Q818" s="42"/>
      <c r="R818" s="42"/>
      <c r="S818" s="42"/>
      <c r="T818" s="42"/>
      <c r="U818" s="114"/>
      <c r="V818" s="42"/>
      <c r="W818" s="3"/>
      <c r="X818" s="1"/>
      <c r="Y818" s="1"/>
      <c r="Z818" s="1"/>
      <c r="AA818" s="1"/>
      <c r="AB818" s="1"/>
      <c r="AC818" s="1"/>
      <c r="AD818" s="1"/>
      <c r="AE818" s="1"/>
      <c r="AF818" s="1"/>
      <c r="AG818" s="1"/>
      <c r="AH818" s="1"/>
      <c r="AI818" s="1"/>
    </row>
    <row r="819" spans="1:35" s="18" customFormat="1">
      <c r="A819" s="3"/>
      <c r="B819" s="39"/>
      <c r="C819" s="39"/>
      <c r="D819" s="3"/>
      <c r="E819" s="4"/>
      <c r="F819" s="173"/>
      <c r="G819" s="9"/>
      <c r="H819" s="4"/>
      <c r="I819" s="4"/>
      <c r="J819" s="4"/>
      <c r="K819" s="4"/>
      <c r="L819" s="114"/>
      <c r="M819" s="32"/>
      <c r="N819" s="345"/>
      <c r="O819" s="353"/>
      <c r="P819" s="19"/>
      <c r="Q819" s="42"/>
      <c r="R819" s="42"/>
      <c r="S819" s="42"/>
      <c r="T819" s="42"/>
      <c r="U819" s="114"/>
      <c r="V819" s="42"/>
      <c r="W819" s="3"/>
      <c r="X819" s="1"/>
      <c r="Y819" s="1"/>
      <c r="Z819" s="1"/>
      <c r="AA819" s="1"/>
      <c r="AB819" s="1"/>
      <c r="AC819" s="1"/>
      <c r="AD819" s="1"/>
      <c r="AE819" s="1"/>
      <c r="AF819" s="1"/>
      <c r="AG819" s="1"/>
      <c r="AH819" s="1"/>
      <c r="AI819" s="1"/>
    </row>
    <row r="820" spans="1:35" s="18" customFormat="1">
      <c r="A820" s="3"/>
      <c r="B820" s="39"/>
      <c r="C820" s="39"/>
      <c r="D820" s="3"/>
      <c r="E820" s="4"/>
      <c r="F820" s="173"/>
      <c r="G820" s="9"/>
      <c r="H820" s="4"/>
      <c r="I820" s="4"/>
      <c r="J820" s="4"/>
      <c r="K820" s="4"/>
      <c r="L820" s="114"/>
      <c r="M820" s="32"/>
      <c r="N820" s="345"/>
      <c r="O820" s="353"/>
      <c r="P820" s="19"/>
      <c r="Q820" s="42"/>
      <c r="R820" s="42"/>
      <c r="S820" s="42"/>
      <c r="T820" s="42"/>
      <c r="U820" s="114"/>
      <c r="V820" s="42"/>
      <c r="W820" s="3"/>
      <c r="X820" s="1"/>
      <c r="Y820" s="1"/>
      <c r="Z820" s="1"/>
      <c r="AA820" s="1"/>
      <c r="AB820" s="1"/>
      <c r="AC820" s="1"/>
      <c r="AD820" s="1"/>
      <c r="AE820" s="1"/>
      <c r="AF820" s="1"/>
      <c r="AG820" s="1"/>
      <c r="AH820" s="1"/>
      <c r="AI820" s="1"/>
    </row>
    <row r="821" spans="1:35" s="18" customFormat="1">
      <c r="A821" s="3"/>
      <c r="B821" s="39"/>
      <c r="C821" s="39"/>
      <c r="D821" s="3"/>
      <c r="E821" s="4"/>
      <c r="F821" s="173"/>
      <c r="G821" s="9"/>
      <c r="H821" s="4"/>
      <c r="I821" s="4"/>
      <c r="J821" s="4"/>
      <c r="K821" s="4"/>
      <c r="L821" s="114"/>
      <c r="M821" s="32"/>
      <c r="N821" s="345"/>
      <c r="O821" s="353"/>
      <c r="P821" s="19"/>
      <c r="Q821" s="42"/>
      <c r="R821" s="42"/>
      <c r="S821" s="42"/>
      <c r="T821" s="42"/>
      <c r="U821" s="114"/>
      <c r="V821" s="42"/>
      <c r="W821" s="3"/>
      <c r="X821" s="1"/>
      <c r="Y821" s="1"/>
      <c r="Z821" s="1"/>
      <c r="AA821" s="1"/>
      <c r="AB821" s="1"/>
      <c r="AC821" s="1"/>
      <c r="AD821" s="1"/>
      <c r="AE821" s="1"/>
      <c r="AF821" s="1"/>
      <c r="AG821" s="1"/>
      <c r="AH821" s="1"/>
      <c r="AI821" s="1"/>
    </row>
    <row r="822" spans="1:35" s="18" customFormat="1">
      <c r="A822" s="3"/>
      <c r="B822" s="39"/>
      <c r="C822" s="39"/>
      <c r="D822" s="3"/>
      <c r="E822" s="4"/>
      <c r="F822" s="173"/>
      <c r="G822" s="9"/>
      <c r="H822" s="4"/>
      <c r="I822" s="4"/>
      <c r="J822" s="4"/>
      <c r="K822" s="4"/>
      <c r="L822" s="114"/>
      <c r="M822" s="32"/>
      <c r="N822" s="345"/>
      <c r="O822" s="353"/>
      <c r="P822" s="19"/>
      <c r="Q822" s="42"/>
      <c r="R822" s="42"/>
      <c r="S822" s="42"/>
      <c r="T822" s="42"/>
      <c r="U822" s="114"/>
      <c r="V822" s="42"/>
      <c r="W822" s="3"/>
      <c r="X822" s="1"/>
      <c r="Y822" s="1"/>
      <c r="Z822" s="1"/>
      <c r="AA822" s="1"/>
      <c r="AB822" s="1"/>
      <c r="AC822" s="1"/>
      <c r="AD822" s="1"/>
      <c r="AE822" s="1"/>
      <c r="AF822" s="1"/>
      <c r="AG822" s="1"/>
      <c r="AH822" s="1"/>
      <c r="AI822" s="1"/>
    </row>
    <row r="823" spans="1:35" s="18" customFormat="1">
      <c r="A823" s="3"/>
      <c r="B823" s="39"/>
      <c r="C823" s="39"/>
      <c r="D823" s="3"/>
      <c r="E823" s="4"/>
      <c r="F823" s="173"/>
      <c r="G823" s="9"/>
      <c r="H823" s="4"/>
      <c r="I823" s="4"/>
      <c r="J823" s="4"/>
      <c r="K823" s="4"/>
      <c r="L823" s="114"/>
      <c r="M823" s="32"/>
      <c r="N823" s="345"/>
      <c r="O823" s="353"/>
      <c r="P823" s="19"/>
      <c r="Q823" s="42"/>
      <c r="R823" s="42"/>
      <c r="S823" s="42"/>
      <c r="T823" s="42"/>
      <c r="U823" s="114"/>
      <c r="V823" s="42"/>
      <c r="W823" s="3"/>
      <c r="X823" s="1"/>
      <c r="Y823" s="1"/>
      <c r="Z823" s="1"/>
      <c r="AA823" s="1"/>
      <c r="AB823" s="1"/>
      <c r="AC823" s="1"/>
      <c r="AD823" s="1"/>
      <c r="AE823" s="1"/>
      <c r="AF823" s="1"/>
      <c r="AG823" s="1"/>
      <c r="AH823" s="1"/>
      <c r="AI823" s="1"/>
    </row>
    <row r="824" spans="1:35" s="18" customFormat="1">
      <c r="A824" s="3"/>
      <c r="B824" s="39"/>
      <c r="C824" s="39"/>
      <c r="D824" s="3"/>
      <c r="E824" s="4"/>
      <c r="F824" s="173"/>
      <c r="G824" s="9"/>
      <c r="H824" s="4"/>
      <c r="I824" s="4"/>
      <c r="J824" s="4"/>
      <c r="K824" s="4"/>
      <c r="L824" s="114"/>
      <c r="M824" s="32"/>
      <c r="N824" s="345"/>
      <c r="O824" s="353"/>
      <c r="P824" s="19"/>
      <c r="Q824" s="42"/>
      <c r="R824" s="42"/>
      <c r="S824" s="42"/>
      <c r="T824" s="42"/>
      <c r="U824" s="114"/>
      <c r="V824" s="42"/>
      <c r="W824" s="3"/>
      <c r="X824" s="1"/>
      <c r="Y824" s="1"/>
      <c r="Z824" s="1"/>
      <c r="AA824" s="1"/>
      <c r="AB824" s="1"/>
      <c r="AC824" s="1"/>
      <c r="AD824" s="1"/>
      <c r="AE824" s="1"/>
      <c r="AF824" s="1"/>
      <c r="AG824" s="1"/>
      <c r="AH824" s="1"/>
      <c r="AI824" s="1"/>
    </row>
    <row r="825" spans="1:35" s="18" customFormat="1">
      <c r="A825" s="3"/>
      <c r="B825" s="39"/>
      <c r="C825" s="39"/>
      <c r="D825" s="3"/>
      <c r="E825" s="4"/>
      <c r="F825" s="173"/>
      <c r="G825" s="9"/>
      <c r="H825" s="4"/>
      <c r="I825" s="4"/>
      <c r="J825" s="4"/>
      <c r="K825" s="4"/>
      <c r="L825" s="114"/>
      <c r="M825" s="32"/>
      <c r="N825" s="345"/>
      <c r="O825" s="353"/>
      <c r="P825" s="19"/>
      <c r="Q825" s="42"/>
      <c r="R825" s="42"/>
      <c r="S825" s="42"/>
      <c r="T825" s="42"/>
      <c r="U825" s="114"/>
      <c r="V825" s="42"/>
      <c r="W825" s="3"/>
      <c r="X825" s="1"/>
      <c r="Y825" s="1"/>
      <c r="Z825" s="1"/>
      <c r="AA825" s="1"/>
      <c r="AB825" s="1"/>
      <c r="AC825" s="1"/>
      <c r="AD825" s="1"/>
      <c r="AE825" s="1"/>
      <c r="AF825" s="1"/>
      <c r="AG825" s="1"/>
      <c r="AH825" s="1"/>
      <c r="AI825" s="1"/>
    </row>
    <row r="826" spans="1:35" s="18" customFormat="1">
      <c r="A826" s="3"/>
      <c r="B826" s="39"/>
      <c r="C826" s="39"/>
      <c r="D826" s="3"/>
      <c r="E826" s="4"/>
      <c r="F826" s="173"/>
      <c r="G826" s="9"/>
      <c r="H826" s="4"/>
      <c r="I826" s="4"/>
      <c r="J826" s="4"/>
      <c r="K826" s="4"/>
      <c r="L826" s="114"/>
      <c r="M826" s="32"/>
      <c r="N826" s="345"/>
      <c r="O826" s="353"/>
      <c r="P826" s="19"/>
      <c r="Q826" s="42"/>
      <c r="R826" s="42"/>
      <c r="S826" s="42"/>
      <c r="T826" s="42"/>
      <c r="U826" s="114"/>
      <c r="V826" s="42"/>
      <c r="W826" s="3"/>
      <c r="X826" s="1"/>
      <c r="Y826" s="1"/>
      <c r="Z826" s="1"/>
      <c r="AA826" s="1"/>
      <c r="AB826" s="1"/>
      <c r="AC826" s="1"/>
      <c r="AD826" s="1"/>
      <c r="AE826" s="1"/>
      <c r="AF826" s="1"/>
      <c r="AG826" s="1"/>
      <c r="AH826" s="1"/>
      <c r="AI826" s="1"/>
    </row>
    <row r="827" spans="1:35" s="18" customFormat="1">
      <c r="A827" s="3"/>
      <c r="B827" s="39"/>
      <c r="C827" s="39"/>
      <c r="D827" s="3"/>
      <c r="E827" s="4"/>
      <c r="F827" s="173"/>
      <c r="G827" s="9"/>
      <c r="H827" s="4"/>
      <c r="I827" s="4"/>
      <c r="J827" s="4"/>
      <c r="K827" s="4"/>
      <c r="L827" s="114"/>
      <c r="M827" s="32"/>
      <c r="N827" s="345"/>
      <c r="O827" s="353"/>
      <c r="P827" s="19"/>
      <c r="Q827" s="42"/>
      <c r="R827" s="42"/>
      <c r="S827" s="42"/>
      <c r="T827" s="42"/>
      <c r="U827" s="114"/>
      <c r="V827" s="42"/>
      <c r="W827" s="3"/>
      <c r="X827" s="1"/>
      <c r="Y827" s="1"/>
      <c r="Z827" s="1"/>
      <c r="AA827" s="1"/>
      <c r="AB827" s="1"/>
      <c r="AC827" s="1"/>
      <c r="AD827" s="1"/>
      <c r="AE827" s="1"/>
      <c r="AF827" s="1"/>
      <c r="AG827" s="1"/>
      <c r="AH827" s="1"/>
      <c r="AI827" s="1"/>
    </row>
    <row r="828" spans="1:35" s="18" customFormat="1">
      <c r="A828" s="3"/>
      <c r="B828" s="39"/>
      <c r="C828" s="39"/>
      <c r="D828" s="3"/>
      <c r="E828" s="4"/>
      <c r="F828" s="173"/>
      <c r="G828" s="9"/>
      <c r="H828" s="4"/>
      <c r="I828" s="4"/>
      <c r="J828" s="4"/>
      <c r="K828" s="4"/>
      <c r="L828" s="114"/>
      <c r="M828" s="32"/>
      <c r="N828" s="345"/>
      <c r="O828" s="353"/>
      <c r="P828" s="19"/>
      <c r="Q828" s="42"/>
      <c r="R828" s="42"/>
      <c r="S828" s="42"/>
      <c r="T828" s="42"/>
      <c r="U828" s="114"/>
      <c r="V828" s="42"/>
      <c r="W828" s="3"/>
      <c r="X828" s="1"/>
      <c r="Y828" s="1"/>
      <c r="Z828" s="1"/>
      <c r="AA828" s="1"/>
      <c r="AB828" s="1"/>
      <c r="AC828" s="1"/>
      <c r="AD828" s="1"/>
      <c r="AE828" s="1"/>
      <c r="AF828" s="1"/>
      <c r="AG828" s="1"/>
      <c r="AH828" s="1"/>
      <c r="AI828" s="1"/>
    </row>
    <row r="829" spans="1:35" s="18" customFormat="1">
      <c r="A829" s="3"/>
      <c r="B829" s="39"/>
      <c r="C829" s="39"/>
      <c r="D829" s="3"/>
      <c r="E829" s="4"/>
      <c r="F829" s="173"/>
      <c r="G829" s="9"/>
      <c r="H829" s="4"/>
      <c r="I829" s="4"/>
      <c r="J829" s="4"/>
      <c r="K829" s="4"/>
      <c r="L829" s="114"/>
      <c r="M829" s="32"/>
      <c r="N829" s="345"/>
      <c r="O829" s="353"/>
      <c r="P829" s="19"/>
      <c r="Q829" s="42"/>
      <c r="R829" s="42"/>
      <c r="S829" s="42"/>
      <c r="T829" s="42"/>
      <c r="U829" s="114"/>
      <c r="V829" s="42"/>
      <c r="W829" s="3"/>
      <c r="X829" s="1"/>
      <c r="Y829" s="1"/>
      <c r="Z829" s="1"/>
      <c r="AA829" s="1"/>
      <c r="AB829" s="1"/>
      <c r="AC829" s="1"/>
      <c r="AD829" s="1"/>
      <c r="AE829" s="1"/>
      <c r="AF829" s="1"/>
      <c r="AG829" s="1"/>
      <c r="AH829" s="1"/>
      <c r="AI829" s="1"/>
    </row>
    <row r="830" spans="1:35" s="18" customFormat="1">
      <c r="A830" s="3"/>
      <c r="B830" s="39"/>
      <c r="C830" s="39"/>
      <c r="D830" s="3"/>
      <c r="E830" s="4"/>
      <c r="F830" s="173"/>
      <c r="G830" s="9"/>
      <c r="H830" s="4"/>
      <c r="I830" s="4"/>
      <c r="J830" s="4"/>
      <c r="K830" s="4"/>
      <c r="L830" s="114"/>
      <c r="M830" s="32"/>
      <c r="N830" s="345"/>
      <c r="O830" s="353"/>
      <c r="P830" s="19"/>
      <c r="Q830" s="42"/>
      <c r="R830" s="42"/>
      <c r="S830" s="42"/>
      <c r="T830" s="42"/>
      <c r="U830" s="114"/>
      <c r="V830" s="42"/>
      <c r="W830" s="3"/>
      <c r="X830" s="1"/>
      <c r="Y830" s="1"/>
      <c r="Z830" s="1"/>
      <c r="AA830" s="1"/>
      <c r="AB830" s="1"/>
      <c r="AC830" s="1"/>
      <c r="AD830" s="1"/>
      <c r="AE830" s="1"/>
      <c r="AF830" s="1"/>
      <c r="AG830" s="1"/>
      <c r="AH830" s="1"/>
      <c r="AI830" s="1"/>
    </row>
    <row r="831" spans="1:35" s="18" customFormat="1">
      <c r="A831" s="3"/>
      <c r="B831" s="39"/>
      <c r="C831" s="39"/>
      <c r="D831" s="3"/>
      <c r="E831" s="4"/>
      <c r="F831" s="173"/>
      <c r="G831" s="9"/>
      <c r="H831" s="4"/>
      <c r="I831" s="4"/>
      <c r="J831" s="4"/>
      <c r="K831" s="4"/>
      <c r="L831" s="114"/>
      <c r="M831" s="32"/>
      <c r="N831" s="345"/>
      <c r="O831" s="353"/>
      <c r="P831" s="19"/>
      <c r="Q831" s="42"/>
      <c r="R831" s="42"/>
      <c r="S831" s="42"/>
      <c r="T831" s="42"/>
      <c r="U831" s="114"/>
      <c r="V831" s="42"/>
      <c r="W831" s="3"/>
      <c r="X831" s="1"/>
      <c r="Y831" s="1"/>
      <c r="Z831" s="1"/>
      <c r="AA831" s="1"/>
      <c r="AB831" s="1"/>
      <c r="AC831" s="1"/>
      <c r="AD831" s="1"/>
      <c r="AE831" s="1"/>
      <c r="AF831" s="1"/>
      <c r="AG831" s="1"/>
      <c r="AH831" s="1"/>
      <c r="AI831" s="1"/>
    </row>
    <row r="832" spans="1:35" s="18" customFormat="1">
      <c r="A832" s="3"/>
      <c r="B832" s="39"/>
      <c r="C832" s="39"/>
      <c r="D832" s="3"/>
      <c r="E832" s="4"/>
      <c r="F832" s="173"/>
      <c r="G832" s="9"/>
      <c r="H832" s="4"/>
      <c r="I832" s="4"/>
      <c r="J832" s="4"/>
      <c r="K832" s="4"/>
      <c r="L832" s="114"/>
      <c r="M832" s="32"/>
      <c r="N832" s="345"/>
      <c r="O832" s="353"/>
      <c r="P832" s="19"/>
      <c r="Q832" s="42"/>
      <c r="R832" s="42"/>
      <c r="S832" s="42"/>
      <c r="T832" s="42"/>
      <c r="U832" s="114"/>
      <c r="V832" s="42"/>
      <c r="W832" s="3"/>
      <c r="X832" s="1"/>
      <c r="Y832" s="1"/>
      <c r="Z832" s="1"/>
      <c r="AA832" s="1"/>
      <c r="AB832" s="1"/>
      <c r="AC832" s="1"/>
      <c r="AD832" s="1"/>
      <c r="AE832" s="1"/>
      <c r="AF832" s="1"/>
      <c r="AG832" s="1"/>
      <c r="AH832" s="1"/>
      <c r="AI832" s="1"/>
    </row>
    <row r="833" spans="1:35" s="18" customFormat="1">
      <c r="A833" s="3"/>
      <c r="B833" s="39"/>
      <c r="C833" s="39"/>
      <c r="D833" s="3"/>
      <c r="E833" s="4"/>
      <c r="F833" s="173"/>
      <c r="G833" s="9"/>
      <c r="H833" s="4"/>
      <c r="I833" s="4"/>
      <c r="J833" s="4"/>
      <c r="K833" s="4"/>
      <c r="L833" s="114"/>
      <c r="M833" s="32"/>
      <c r="N833" s="345"/>
      <c r="O833" s="353"/>
      <c r="P833" s="19"/>
      <c r="Q833" s="42"/>
      <c r="R833" s="42"/>
      <c r="S833" s="42"/>
      <c r="T833" s="42"/>
      <c r="U833" s="114"/>
      <c r="V833" s="42"/>
      <c r="W833" s="3"/>
      <c r="X833" s="1"/>
      <c r="Y833" s="1"/>
      <c r="Z833" s="1"/>
      <c r="AA833" s="1"/>
      <c r="AB833" s="1"/>
      <c r="AC833" s="1"/>
      <c r="AD833" s="1"/>
      <c r="AE833" s="1"/>
      <c r="AF833" s="1"/>
      <c r="AG833" s="1"/>
      <c r="AH833" s="1"/>
      <c r="AI833" s="1"/>
    </row>
    <row r="834" spans="1:35" s="18" customFormat="1">
      <c r="A834" s="3"/>
      <c r="B834" s="39"/>
      <c r="C834" s="39"/>
      <c r="D834" s="3"/>
      <c r="E834" s="4"/>
      <c r="F834" s="173"/>
      <c r="G834" s="9"/>
      <c r="H834" s="4"/>
      <c r="I834" s="4"/>
      <c r="J834" s="4"/>
      <c r="K834" s="4"/>
      <c r="L834" s="114"/>
      <c r="M834" s="32"/>
      <c r="N834" s="345"/>
      <c r="O834" s="353"/>
      <c r="P834" s="19"/>
      <c r="Q834" s="42"/>
      <c r="R834" s="42"/>
      <c r="S834" s="42"/>
      <c r="T834" s="42"/>
      <c r="U834" s="114"/>
      <c r="V834" s="42"/>
      <c r="W834" s="3"/>
      <c r="X834" s="1"/>
      <c r="Y834" s="1"/>
      <c r="Z834" s="1"/>
      <c r="AA834" s="1"/>
      <c r="AB834" s="1"/>
      <c r="AC834" s="1"/>
      <c r="AD834" s="1"/>
      <c r="AE834" s="1"/>
      <c r="AF834" s="1"/>
      <c r="AG834" s="1"/>
      <c r="AH834" s="1"/>
      <c r="AI834" s="1"/>
    </row>
    <row r="835" spans="1:35" s="18" customFormat="1">
      <c r="A835" s="3"/>
      <c r="B835" s="39"/>
      <c r="C835" s="39"/>
      <c r="D835" s="3"/>
      <c r="E835" s="4"/>
      <c r="F835" s="173"/>
      <c r="G835" s="9"/>
      <c r="H835" s="4"/>
      <c r="I835" s="4"/>
      <c r="J835" s="4"/>
      <c r="K835" s="4"/>
      <c r="L835" s="114"/>
      <c r="M835" s="32"/>
      <c r="N835" s="345"/>
      <c r="O835" s="353"/>
      <c r="P835" s="19"/>
      <c r="Q835" s="42"/>
      <c r="R835" s="42"/>
      <c r="S835" s="42"/>
      <c r="T835" s="42"/>
      <c r="U835" s="114"/>
      <c r="V835" s="42"/>
      <c r="W835" s="3"/>
      <c r="X835" s="1"/>
      <c r="Y835" s="1"/>
      <c r="Z835" s="1"/>
      <c r="AA835" s="1"/>
      <c r="AB835" s="1"/>
      <c r="AC835" s="1"/>
      <c r="AD835" s="1"/>
      <c r="AE835" s="1"/>
      <c r="AF835" s="1"/>
      <c r="AG835" s="1"/>
      <c r="AH835" s="1"/>
      <c r="AI835" s="1"/>
    </row>
    <row r="836" spans="1:35" s="18" customFormat="1">
      <c r="A836" s="3"/>
      <c r="B836" s="39"/>
      <c r="C836" s="39"/>
      <c r="D836" s="3"/>
      <c r="E836" s="4"/>
      <c r="F836" s="173"/>
      <c r="G836" s="9"/>
      <c r="H836" s="4"/>
      <c r="I836" s="4"/>
      <c r="J836" s="4"/>
      <c r="K836" s="4"/>
      <c r="L836" s="114"/>
      <c r="M836" s="32"/>
      <c r="N836" s="345"/>
      <c r="O836" s="353"/>
      <c r="P836" s="19"/>
      <c r="Q836" s="42"/>
      <c r="R836" s="42"/>
      <c r="S836" s="42"/>
      <c r="T836" s="42"/>
      <c r="U836" s="114"/>
      <c r="V836" s="42"/>
      <c r="W836" s="3"/>
      <c r="X836" s="1"/>
      <c r="Y836" s="1"/>
      <c r="Z836" s="1"/>
      <c r="AA836" s="1"/>
      <c r="AB836" s="1"/>
      <c r="AC836" s="1"/>
      <c r="AD836" s="1"/>
      <c r="AE836" s="1"/>
      <c r="AF836" s="1"/>
      <c r="AG836" s="1"/>
      <c r="AH836" s="1"/>
      <c r="AI836" s="1"/>
    </row>
    <row r="837" spans="1:35" s="18" customFormat="1">
      <c r="A837" s="3"/>
      <c r="B837" s="39"/>
      <c r="C837" s="39"/>
      <c r="D837" s="3"/>
      <c r="E837" s="4"/>
      <c r="F837" s="173"/>
      <c r="G837" s="9"/>
      <c r="H837" s="4"/>
      <c r="I837" s="4"/>
      <c r="J837" s="4"/>
      <c r="K837" s="4"/>
      <c r="L837" s="114"/>
      <c r="M837" s="32"/>
      <c r="N837" s="345"/>
      <c r="O837" s="353"/>
      <c r="P837" s="19"/>
      <c r="Q837" s="42"/>
      <c r="R837" s="42"/>
      <c r="S837" s="42"/>
      <c r="T837" s="42"/>
      <c r="U837" s="114"/>
      <c r="V837" s="42"/>
      <c r="W837" s="3"/>
      <c r="X837" s="1"/>
      <c r="Y837" s="1"/>
      <c r="Z837" s="1"/>
      <c r="AA837" s="1"/>
      <c r="AB837" s="1"/>
      <c r="AC837" s="1"/>
      <c r="AD837" s="1"/>
      <c r="AE837" s="1"/>
      <c r="AF837" s="1"/>
      <c r="AG837" s="1"/>
      <c r="AH837" s="1"/>
      <c r="AI837" s="1"/>
    </row>
    <row r="838" spans="1:35" s="18" customFormat="1">
      <c r="A838" s="3"/>
      <c r="B838" s="39"/>
      <c r="C838" s="39"/>
      <c r="D838" s="3"/>
      <c r="E838" s="4"/>
      <c r="F838" s="173"/>
      <c r="G838" s="9"/>
      <c r="H838" s="4"/>
      <c r="I838" s="4"/>
      <c r="J838" s="4"/>
      <c r="K838" s="4"/>
      <c r="L838" s="114"/>
      <c r="M838" s="32"/>
      <c r="N838" s="345"/>
      <c r="O838" s="353"/>
      <c r="P838" s="19"/>
      <c r="Q838" s="42"/>
      <c r="R838" s="42"/>
      <c r="S838" s="42"/>
      <c r="T838" s="42"/>
      <c r="U838" s="114"/>
      <c r="V838" s="42"/>
      <c r="W838" s="3"/>
      <c r="X838" s="1"/>
      <c r="Y838" s="1"/>
      <c r="Z838" s="1"/>
      <c r="AA838" s="1"/>
      <c r="AB838" s="1"/>
      <c r="AC838" s="1"/>
      <c r="AD838" s="1"/>
      <c r="AE838" s="1"/>
      <c r="AF838" s="1"/>
      <c r="AG838" s="1"/>
      <c r="AH838" s="1"/>
      <c r="AI838" s="1"/>
    </row>
    <row r="839" spans="1:35" s="18" customFormat="1">
      <c r="A839" s="3"/>
      <c r="B839" s="39"/>
      <c r="C839" s="39"/>
      <c r="D839" s="3"/>
      <c r="E839" s="4"/>
      <c r="F839" s="173"/>
      <c r="G839" s="9"/>
      <c r="H839" s="4"/>
      <c r="I839" s="4"/>
      <c r="J839" s="4"/>
      <c r="K839" s="4"/>
      <c r="L839" s="114"/>
      <c r="M839" s="32"/>
      <c r="N839" s="345"/>
      <c r="O839" s="353"/>
      <c r="P839" s="19"/>
      <c r="Q839" s="42"/>
      <c r="R839" s="42"/>
      <c r="S839" s="42"/>
      <c r="T839" s="42"/>
      <c r="U839" s="114"/>
      <c r="V839" s="42"/>
      <c r="W839" s="3"/>
      <c r="X839" s="1"/>
      <c r="Y839" s="1"/>
      <c r="Z839" s="1"/>
      <c r="AA839" s="1"/>
      <c r="AB839" s="1"/>
      <c r="AC839" s="1"/>
      <c r="AD839" s="1"/>
      <c r="AE839" s="1"/>
      <c r="AF839" s="1"/>
      <c r="AG839" s="1"/>
      <c r="AH839" s="1"/>
      <c r="AI839" s="1"/>
    </row>
    <row r="840" spans="1:35" s="18" customFormat="1">
      <c r="A840" s="3"/>
      <c r="B840" s="39"/>
      <c r="C840" s="39"/>
      <c r="D840" s="3"/>
      <c r="E840" s="4"/>
      <c r="F840" s="173"/>
      <c r="G840" s="9"/>
      <c r="H840" s="4"/>
      <c r="I840" s="4"/>
      <c r="J840" s="4"/>
      <c r="K840" s="4"/>
      <c r="L840" s="114"/>
      <c r="M840" s="32"/>
      <c r="N840" s="345"/>
      <c r="O840" s="353"/>
      <c r="P840" s="19"/>
      <c r="Q840" s="42"/>
      <c r="R840" s="42"/>
      <c r="S840" s="42"/>
      <c r="T840" s="42"/>
      <c r="U840" s="114"/>
      <c r="V840" s="42"/>
      <c r="W840" s="3"/>
      <c r="X840" s="1"/>
      <c r="Y840" s="1"/>
      <c r="Z840" s="1"/>
      <c r="AA840" s="1"/>
      <c r="AB840" s="1"/>
      <c r="AC840" s="1"/>
      <c r="AD840" s="1"/>
      <c r="AE840" s="1"/>
      <c r="AF840" s="1"/>
      <c r="AG840" s="1"/>
      <c r="AH840" s="1"/>
      <c r="AI840" s="1"/>
    </row>
    <row r="841" spans="1:35" s="18" customFormat="1">
      <c r="A841" s="3"/>
      <c r="B841" s="39"/>
      <c r="C841" s="39"/>
      <c r="D841" s="3"/>
      <c r="E841" s="4"/>
      <c r="F841" s="173"/>
      <c r="G841" s="9"/>
      <c r="H841" s="4"/>
      <c r="I841" s="4"/>
      <c r="J841" s="4"/>
      <c r="K841" s="4"/>
      <c r="L841" s="114"/>
      <c r="M841" s="32"/>
      <c r="N841" s="345"/>
      <c r="O841" s="353"/>
      <c r="P841" s="19"/>
      <c r="Q841" s="42"/>
      <c r="R841" s="42"/>
      <c r="S841" s="42"/>
      <c r="T841" s="42"/>
      <c r="U841" s="114"/>
      <c r="V841" s="42"/>
      <c r="W841" s="3"/>
      <c r="X841" s="1"/>
      <c r="Y841" s="1"/>
      <c r="Z841" s="1"/>
      <c r="AA841" s="1"/>
      <c r="AB841" s="1"/>
      <c r="AC841" s="1"/>
      <c r="AD841" s="1"/>
      <c r="AE841" s="1"/>
      <c r="AF841" s="1"/>
      <c r="AG841" s="1"/>
      <c r="AH841" s="1"/>
      <c r="AI841" s="1"/>
    </row>
    <row r="842" spans="1:35" s="18" customFormat="1">
      <c r="A842" s="3"/>
      <c r="B842" s="39"/>
      <c r="C842" s="39"/>
      <c r="D842" s="3"/>
      <c r="E842" s="4"/>
      <c r="F842" s="173"/>
      <c r="G842" s="9"/>
      <c r="H842" s="4"/>
      <c r="I842" s="4"/>
      <c r="J842" s="4"/>
      <c r="K842" s="4"/>
      <c r="L842" s="114"/>
      <c r="M842" s="32"/>
      <c r="N842" s="345"/>
      <c r="O842" s="353"/>
      <c r="P842" s="19"/>
      <c r="Q842" s="42"/>
      <c r="R842" s="42"/>
      <c r="S842" s="42"/>
      <c r="T842" s="42"/>
      <c r="U842" s="114"/>
      <c r="V842" s="42"/>
      <c r="W842" s="3"/>
      <c r="X842" s="1"/>
      <c r="Y842" s="1"/>
      <c r="Z842" s="1"/>
      <c r="AA842" s="1"/>
      <c r="AB842" s="1"/>
      <c r="AC842" s="1"/>
      <c r="AD842" s="1"/>
      <c r="AE842" s="1"/>
      <c r="AF842" s="1"/>
      <c r="AG842" s="1"/>
      <c r="AH842" s="1"/>
      <c r="AI842" s="1"/>
    </row>
    <row r="843" spans="1:35" s="18" customFormat="1">
      <c r="A843" s="3"/>
      <c r="B843" s="39"/>
      <c r="C843" s="39"/>
      <c r="D843" s="3"/>
      <c r="E843" s="4"/>
      <c r="F843" s="173"/>
      <c r="G843" s="9"/>
      <c r="H843" s="4"/>
      <c r="I843" s="4"/>
      <c r="J843" s="4"/>
      <c r="K843" s="4"/>
      <c r="L843" s="114"/>
      <c r="M843" s="32"/>
      <c r="N843" s="345"/>
      <c r="O843" s="353"/>
      <c r="P843" s="19"/>
      <c r="Q843" s="42"/>
      <c r="R843" s="42"/>
      <c r="S843" s="42"/>
      <c r="T843" s="42"/>
      <c r="U843" s="114"/>
      <c r="V843" s="42"/>
      <c r="W843" s="3"/>
      <c r="X843" s="1"/>
      <c r="Y843" s="1"/>
      <c r="Z843" s="1"/>
      <c r="AA843" s="1"/>
      <c r="AB843" s="1"/>
      <c r="AC843" s="1"/>
      <c r="AD843" s="1"/>
      <c r="AE843" s="1"/>
      <c r="AF843" s="1"/>
      <c r="AG843" s="1"/>
      <c r="AH843" s="1"/>
      <c r="AI843" s="1"/>
    </row>
    <row r="844" spans="1:35" s="18" customFormat="1">
      <c r="A844" s="3"/>
      <c r="B844" s="39"/>
      <c r="C844" s="39"/>
      <c r="D844" s="3"/>
      <c r="E844" s="4"/>
      <c r="F844" s="173"/>
      <c r="G844" s="9"/>
      <c r="H844" s="4"/>
      <c r="I844" s="4"/>
      <c r="J844" s="4"/>
      <c r="K844" s="4"/>
      <c r="L844" s="114"/>
      <c r="M844" s="32"/>
      <c r="N844" s="345"/>
      <c r="O844" s="353"/>
      <c r="P844" s="19"/>
      <c r="Q844" s="42"/>
      <c r="R844" s="42"/>
      <c r="S844" s="42"/>
      <c r="T844" s="42"/>
      <c r="U844" s="114"/>
      <c r="V844" s="42"/>
      <c r="W844" s="3"/>
      <c r="X844" s="1"/>
      <c r="Y844" s="1"/>
      <c r="Z844" s="1"/>
      <c r="AA844" s="1"/>
      <c r="AB844" s="1"/>
      <c r="AC844" s="1"/>
      <c r="AD844" s="1"/>
      <c r="AE844" s="1"/>
      <c r="AF844" s="1"/>
      <c r="AG844" s="1"/>
      <c r="AH844" s="1"/>
      <c r="AI844" s="1"/>
    </row>
    <row r="845" spans="1:35" s="18" customFormat="1">
      <c r="A845" s="3"/>
      <c r="B845" s="39"/>
      <c r="C845" s="39"/>
      <c r="D845" s="3"/>
      <c r="E845" s="4"/>
      <c r="F845" s="173"/>
      <c r="G845" s="9"/>
      <c r="H845" s="4"/>
      <c r="I845" s="4"/>
      <c r="J845" s="4"/>
      <c r="K845" s="4"/>
      <c r="L845" s="114"/>
      <c r="M845" s="32"/>
      <c r="N845" s="345"/>
      <c r="O845" s="353"/>
      <c r="P845" s="19"/>
      <c r="Q845" s="42"/>
      <c r="R845" s="42"/>
      <c r="S845" s="42"/>
      <c r="T845" s="42"/>
      <c r="U845" s="114"/>
      <c r="V845" s="42"/>
      <c r="W845" s="3"/>
      <c r="X845" s="1"/>
      <c r="Y845" s="1"/>
      <c r="Z845" s="1"/>
      <c r="AA845" s="1"/>
      <c r="AB845" s="1"/>
      <c r="AC845" s="1"/>
      <c r="AD845" s="1"/>
      <c r="AE845" s="1"/>
      <c r="AF845" s="1"/>
      <c r="AG845" s="1"/>
      <c r="AH845" s="1"/>
      <c r="AI845" s="1"/>
    </row>
    <row r="846" spans="1:35" s="18" customFormat="1">
      <c r="A846" s="3"/>
      <c r="B846" s="39"/>
      <c r="C846" s="39"/>
      <c r="D846" s="3"/>
      <c r="E846" s="4"/>
      <c r="F846" s="173"/>
      <c r="G846" s="9"/>
      <c r="H846" s="4"/>
      <c r="I846" s="4"/>
      <c r="J846" s="4"/>
      <c r="K846" s="4"/>
      <c r="L846" s="114"/>
      <c r="M846" s="32"/>
      <c r="N846" s="345"/>
      <c r="O846" s="353"/>
      <c r="P846" s="19"/>
      <c r="Q846" s="42"/>
      <c r="R846" s="42"/>
      <c r="S846" s="42"/>
      <c r="T846" s="42"/>
      <c r="U846" s="114"/>
      <c r="V846" s="42"/>
      <c r="W846" s="3"/>
      <c r="X846" s="1"/>
      <c r="Y846" s="1"/>
      <c r="Z846" s="1"/>
      <c r="AA846" s="1"/>
      <c r="AB846" s="1"/>
      <c r="AC846" s="1"/>
      <c r="AD846" s="1"/>
      <c r="AE846" s="1"/>
      <c r="AF846" s="1"/>
      <c r="AG846" s="1"/>
      <c r="AH846" s="1"/>
      <c r="AI846" s="1"/>
    </row>
    <row r="847" spans="1:35" s="18" customFormat="1">
      <c r="A847" s="3"/>
      <c r="B847" s="39"/>
      <c r="C847" s="39"/>
      <c r="D847" s="3"/>
      <c r="E847" s="4"/>
      <c r="F847" s="173"/>
      <c r="G847" s="9"/>
      <c r="H847" s="4"/>
      <c r="I847" s="4"/>
      <c r="J847" s="4"/>
      <c r="K847" s="4"/>
      <c r="L847" s="114"/>
      <c r="M847" s="32"/>
      <c r="N847" s="345"/>
      <c r="O847" s="353"/>
      <c r="P847" s="19"/>
      <c r="Q847" s="42"/>
      <c r="R847" s="42"/>
      <c r="S847" s="42"/>
      <c r="T847" s="42"/>
      <c r="U847" s="114"/>
      <c r="V847" s="42"/>
      <c r="W847" s="3"/>
      <c r="X847" s="1"/>
      <c r="Y847" s="1"/>
      <c r="Z847" s="1"/>
      <c r="AA847" s="1"/>
      <c r="AB847" s="1"/>
      <c r="AC847" s="1"/>
      <c r="AD847" s="1"/>
      <c r="AE847" s="1"/>
      <c r="AF847" s="1"/>
      <c r="AG847" s="1"/>
      <c r="AH847" s="1"/>
      <c r="AI847" s="1"/>
    </row>
    <row r="848" spans="1:35" s="18" customFormat="1">
      <c r="A848" s="3"/>
      <c r="B848" s="39"/>
      <c r="C848" s="39"/>
      <c r="D848" s="3"/>
      <c r="E848" s="4"/>
      <c r="F848" s="173"/>
      <c r="G848" s="9"/>
      <c r="H848" s="4"/>
      <c r="I848" s="4"/>
      <c r="J848" s="4"/>
      <c r="K848" s="4"/>
      <c r="L848" s="114"/>
      <c r="M848" s="32"/>
      <c r="N848" s="345"/>
      <c r="O848" s="353"/>
      <c r="P848" s="19"/>
      <c r="Q848" s="42"/>
      <c r="R848" s="42"/>
      <c r="S848" s="42"/>
      <c r="T848" s="42"/>
      <c r="U848" s="114"/>
      <c r="V848" s="42"/>
      <c r="W848" s="3"/>
      <c r="X848" s="1"/>
      <c r="Y848" s="1"/>
      <c r="Z848" s="1"/>
      <c r="AA848" s="1"/>
      <c r="AB848" s="1"/>
      <c r="AC848" s="1"/>
      <c r="AD848" s="1"/>
      <c r="AE848" s="1"/>
      <c r="AF848" s="1"/>
      <c r="AG848" s="1"/>
      <c r="AH848" s="1"/>
      <c r="AI848" s="1"/>
    </row>
    <row r="849" spans="1:35" s="18" customFormat="1">
      <c r="A849" s="3"/>
      <c r="B849" s="39"/>
      <c r="C849" s="39"/>
      <c r="D849" s="3"/>
      <c r="E849" s="4"/>
      <c r="F849" s="173"/>
      <c r="G849" s="9"/>
      <c r="H849" s="4"/>
      <c r="I849" s="4"/>
      <c r="J849" s="4"/>
      <c r="K849" s="4"/>
      <c r="L849" s="114"/>
      <c r="M849" s="32"/>
      <c r="N849" s="345"/>
      <c r="O849" s="353"/>
      <c r="P849" s="19"/>
      <c r="Q849" s="42"/>
      <c r="R849" s="42"/>
      <c r="S849" s="42"/>
      <c r="T849" s="42"/>
      <c r="U849" s="114"/>
      <c r="V849" s="42"/>
      <c r="W849" s="3"/>
      <c r="X849" s="1"/>
      <c r="Y849" s="1"/>
      <c r="Z849" s="1"/>
      <c r="AA849" s="1"/>
      <c r="AB849" s="1"/>
      <c r="AC849" s="1"/>
      <c r="AD849" s="1"/>
      <c r="AE849" s="1"/>
      <c r="AF849" s="1"/>
      <c r="AG849" s="1"/>
      <c r="AH849" s="1"/>
      <c r="AI849" s="1"/>
    </row>
    <row r="850" spans="1:35" s="18" customFormat="1">
      <c r="A850" s="3"/>
      <c r="B850" s="39"/>
      <c r="C850" s="39"/>
      <c r="D850" s="3"/>
      <c r="E850" s="4"/>
      <c r="F850" s="173"/>
      <c r="G850" s="9"/>
      <c r="H850" s="4"/>
      <c r="I850" s="4"/>
      <c r="J850" s="4"/>
      <c r="K850" s="4"/>
      <c r="L850" s="114"/>
      <c r="M850" s="32"/>
      <c r="N850" s="345"/>
      <c r="O850" s="353"/>
      <c r="P850" s="19"/>
      <c r="Q850" s="42"/>
      <c r="R850" s="42"/>
      <c r="S850" s="42"/>
      <c r="T850" s="42"/>
      <c r="U850" s="114"/>
      <c r="V850" s="42"/>
      <c r="W850" s="3"/>
      <c r="X850" s="1"/>
      <c r="Y850" s="1"/>
      <c r="Z850" s="1"/>
      <c r="AA850" s="1"/>
      <c r="AB850" s="1"/>
      <c r="AC850" s="1"/>
      <c r="AD850" s="1"/>
      <c r="AE850" s="1"/>
      <c r="AF850" s="1"/>
      <c r="AG850" s="1"/>
      <c r="AH850" s="1"/>
      <c r="AI850" s="1"/>
    </row>
    <row r="851" spans="1:35" s="18" customFormat="1">
      <c r="A851" s="3"/>
      <c r="B851" s="39"/>
      <c r="C851" s="39"/>
      <c r="D851" s="3"/>
      <c r="E851" s="4"/>
      <c r="F851" s="173"/>
      <c r="G851" s="9"/>
      <c r="H851" s="4"/>
      <c r="I851" s="4"/>
      <c r="J851" s="4"/>
      <c r="K851" s="4"/>
      <c r="L851" s="114"/>
      <c r="M851" s="32"/>
      <c r="N851" s="345"/>
      <c r="O851" s="353"/>
      <c r="P851" s="19"/>
      <c r="Q851" s="42"/>
      <c r="R851" s="42"/>
      <c r="S851" s="42"/>
      <c r="T851" s="42"/>
      <c r="U851" s="114"/>
      <c r="V851" s="42"/>
      <c r="W851" s="3"/>
      <c r="X851" s="1"/>
      <c r="Y851" s="1"/>
      <c r="Z851" s="1"/>
      <c r="AA851" s="1"/>
      <c r="AB851" s="1"/>
      <c r="AC851" s="1"/>
      <c r="AD851" s="1"/>
      <c r="AE851" s="1"/>
      <c r="AF851" s="1"/>
      <c r="AG851" s="1"/>
      <c r="AH851" s="1"/>
      <c r="AI851" s="1"/>
    </row>
    <row r="852" spans="1:35" s="18" customFormat="1">
      <c r="A852" s="3"/>
      <c r="B852" s="39"/>
      <c r="C852" s="39"/>
      <c r="D852" s="3"/>
      <c r="E852" s="4"/>
      <c r="F852" s="173"/>
      <c r="G852" s="9"/>
      <c r="H852" s="4"/>
      <c r="I852" s="4"/>
      <c r="J852" s="4"/>
      <c r="K852" s="4"/>
      <c r="L852" s="114"/>
      <c r="M852" s="32"/>
      <c r="N852" s="345"/>
      <c r="O852" s="353"/>
      <c r="P852" s="19"/>
      <c r="Q852" s="42"/>
      <c r="R852" s="42"/>
      <c r="S852" s="42"/>
      <c r="T852" s="42"/>
      <c r="U852" s="114"/>
      <c r="V852" s="42"/>
      <c r="W852" s="3"/>
      <c r="X852" s="1"/>
      <c r="Y852" s="1"/>
      <c r="Z852" s="1"/>
      <c r="AA852" s="1"/>
      <c r="AB852" s="1"/>
      <c r="AC852" s="1"/>
      <c r="AD852" s="1"/>
      <c r="AE852" s="1"/>
      <c r="AF852" s="1"/>
      <c r="AG852" s="1"/>
      <c r="AH852" s="1"/>
      <c r="AI852" s="1"/>
    </row>
    <row r="853" spans="1:35" s="18" customFormat="1">
      <c r="A853" s="3"/>
      <c r="B853" s="39"/>
      <c r="C853" s="39"/>
      <c r="D853" s="3"/>
      <c r="E853" s="4"/>
      <c r="F853" s="173"/>
      <c r="G853" s="9"/>
      <c r="H853" s="4"/>
      <c r="I853" s="4"/>
      <c r="J853" s="4"/>
      <c r="K853" s="4"/>
      <c r="L853" s="114"/>
      <c r="M853" s="32"/>
      <c r="N853" s="345"/>
      <c r="O853" s="353"/>
      <c r="P853" s="19"/>
      <c r="Q853" s="42"/>
      <c r="R853" s="42"/>
      <c r="S853" s="42"/>
      <c r="T853" s="42"/>
      <c r="U853" s="114"/>
      <c r="V853" s="42"/>
      <c r="W853" s="3"/>
      <c r="X853" s="1"/>
      <c r="Y853" s="1"/>
      <c r="Z853" s="1"/>
      <c r="AA853" s="1"/>
      <c r="AB853" s="1"/>
      <c r="AC853" s="1"/>
      <c r="AD853" s="1"/>
      <c r="AE853" s="1"/>
      <c r="AF853" s="1"/>
      <c r="AG853" s="1"/>
      <c r="AH853" s="1"/>
      <c r="AI853" s="1"/>
    </row>
    <row r="854" spans="1:35" s="18" customFormat="1">
      <c r="A854" s="3"/>
      <c r="B854" s="39"/>
      <c r="C854" s="39"/>
      <c r="D854" s="3"/>
      <c r="E854" s="4"/>
      <c r="F854" s="173"/>
      <c r="G854" s="9"/>
      <c r="H854" s="4"/>
      <c r="I854" s="4"/>
      <c r="J854" s="4"/>
      <c r="K854" s="4"/>
      <c r="L854" s="114"/>
      <c r="M854" s="32"/>
      <c r="N854" s="345"/>
      <c r="O854" s="353"/>
      <c r="P854" s="19"/>
      <c r="Q854" s="42"/>
      <c r="R854" s="42"/>
      <c r="S854" s="42"/>
      <c r="T854" s="42"/>
      <c r="U854" s="114"/>
      <c r="V854" s="42"/>
      <c r="W854" s="3"/>
      <c r="X854" s="1"/>
      <c r="Y854" s="1"/>
      <c r="Z854" s="1"/>
      <c r="AA854" s="1"/>
      <c r="AB854" s="1"/>
      <c r="AC854" s="1"/>
      <c r="AD854" s="1"/>
      <c r="AE854" s="1"/>
      <c r="AF854" s="1"/>
      <c r="AG854" s="1"/>
      <c r="AH854" s="1"/>
      <c r="AI854" s="1"/>
    </row>
  </sheetData>
  <sheetProtection algorithmName="SHA-512" hashValue="s1eYzimKY8dTFAs+6eyEC5hCLV7reqHy5cA3kOe55TutVWkZgod+tRf+HUbzDYtEhloJMwmovVx5FEkPqT6agw==" saltValue="OVdNl0ausA+OYl71VsTwRg==" spinCount="100000" sheet="1" formatColumns="0" formatRows="0" insertColumns="0"/>
  <mergeCells count="1">
    <mergeCell ref="S798:T798"/>
  </mergeCells>
  <phoneticPr fontId="0"/>
  <printOptions gridLines="1"/>
  <pageMargins left="0.78740157480314965" right="0.39370078740157483" top="0.98425196850393704" bottom="0.98425196850393704" header="0.51181102362204722" footer="0.51181102362204722"/>
  <pageSetup paperSize="9" scale="74" fitToHeight="0" orientation="landscape" horizontalDpi="1200" verticalDpi="1200" r:id="rId1"/>
  <headerFooter alignWithMargins="0">
    <oddHeader>&amp;L&amp;D</oddHeader>
    <oddFooter>&amp;LBegroting Incentive versie 2017&amp;C&amp;P&amp;R&amp;A</oddFooter>
  </headerFooter>
  <rowBreaks count="8" manualBreakCount="8">
    <brk id="66" max="19" man="1"/>
    <brk id="132" max="19" man="1"/>
    <brk id="205" max="19" man="1"/>
    <brk id="281" max="19" man="1"/>
    <brk id="348" max="19" man="1"/>
    <brk id="576" max="19" man="1"/>
    <brk id="656" max="19" man="1"/>
    <brk id="740" max="19" man="1"/>
  </row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U57"/>
  <sheetViews>
    <sheetView zoomScaleNormal="100" workbookViewId="0">
      <selection activeCell="D41" sqref="D41:E41"/>
    </sheetView>
  </sheetViews>
  <sheetFormatPr defaultColWidth="8.7265625" defaultRowHeight="12.6"/>
  <cols>
    <col min="1" max="1" width="30.6328125" style="256" customWidth="1"/>
    <col min="2" max="2" width="39.36328125" style="256" customWidth="1"/>
    <col min="3" max="3" width="13.453125" style="200" customWidth="1"/>
    <col min="4" max="4" width="21.453125" style="256" bestFit="1" customWidth="1"/>
    <col min="5" max="5" width="100.7265625" style="277" customWidth="1"/>
    <col min="6" max="6" width="8.7265625" style="256"/>
    <col min="7" max="7" width="5.26953125" style="256" customWidth="1"/>
    <col min="8" max="8" width="4.453125" style="256" hidden="1" customWidth="1"/>
    <col min="9" max="16384" width="8.7265625" style="256"/>
  </cols>
  <sheetData>
    <row r="1" spans="1:21" ht="13.8" thickBot="1">
      <c r="A1" s="245" t="s">
        <v>1069</v>
      </c>
      <c r="B1" s="255"/>
      <c r="C1" s="329"/>
      <c r="E1" s="257" t="s">
        <v>1138</v>
      </c>
    </row>
    <row r="2" spans="1:21">
      <c r="A2" s="302" t="s">
        <v>1061</v>
      </c>
      <c r="B2" s="382">
        <v>35430</v>
      </c>
      <c r="C2" s="383"/>
      <c r="D2" s="258"/>
      <c r="E2" s="259"/>
    </row>
    <row r="3" spans="1:21">
      <c r="A3" s="303" t="s">
        <v>1122</v>
      </c>
      <c r="B3" s="378"/>
      <c r="C3" s="379"/>
      <c r="D3" s="260"/>
      <c r="E3" s="261"/>
    </row>
    <row r="4" spans="1:21">
      <c r="A4" s="303" t="s">
        <v>1123</v>
      </c>
      <c r="B4" s="378" t="s">
        <v>1145</v>
      </c>
      <c r="C4" s="379"/>
      <c r="D4" s="260"/>
      <c r="E4" s="261"/>
    </row>
    <row r="5" spans="1:21" ht="13.2" thickBot="1">
      <c r="A5" s="304" t="s">
        <v>1124</v>
      </c>
      <c r="B5" s="380"/>
      <c r="C5" s="381"/>
      <c r="D5" s="260"/>
      <c r="E5" s="261"/>
    </row>
    <row r="6" spans="1:21" ht="13.2" thickBot="1">
      <c r="A6" s="197"/>
      <c r="B6" s="262" t="s">
        <v>1067</v>
      </c>
      <c r="C6" s="254"/>
      <c r="D6" s="260"/>
      <c r="E6" s="261"/>
    </row>
    <row r="7" spans="1:21">
      <c r="A7" s="263" t="s">
        <v>1129</v>
      </c>
      <c r="B7" s="198" t="s">
        <v>516</v>
      </c>
      <c r="C7" s="202">
        <v>0</v>
      </c>
      <c r="D7" s="264" t="s">
        <v>1056</v>
      </c>
      <c r="E7" s="207" t="s">
        <v>1058</v>
      </c>
      <c r="F7" s="258"/>
      <c r="G7" s="258"/>
    </row>
    <row r="8" spans="1:21">
      <c r="A8" s="265" t="s">
        <v>1032</v>
      </c>
      <c r="B8" s="195" t="s">
        <v>547</v>
      </c>
      <c r="C8" s="204">
        <v>0</v>
      </c>
      <c r="D8" s="264" t="s">
        <v>1056</v>
      </c>
      <c r="E8" s="261" t="s">
        <v>1051</v>
      </c>
      <c r="F8" s="258"/>
      <c r="G8" s="258"/>
    </row>
    <row r="9" spans="1:21">
      <c r="A9" s="265" t="s">
        <v>1158</v>
      </c>
      <c r="B9" s="195" t="s">
        <v>1037</v>
      </c>
      <c r="C9" s="204">
        <v>0</v>
      </c>
      <c r="D9" s="267" t="s">
        <v>1090</v>
      </c>
      <c r="E9" s="268" t="s">
        <v>1062</v>
      </c>
      <c r="F9" s="258"/>
      <c r="G9" s="258"/>
      <c r="H9" s="277" t="s">
        <v>1087</v>
      </c>
    </row>
    <row r="10" spans="1:21">
      <c r="A10" s="265" t="s">
        <v>1152</v>
      </c>
      <c r="B10" s="195" t="s">
        <v>1038</v>
      </c>
      <c r="C10" s="204">
        <v>0</v>
      </c>
      <c r="D10" s="267" t="s">
        <v>1090</v>
      </c>
      <c r="E10" s="268" t="s">
        <v>1153</v>
      </c>
      <c r="F10" s="258"/>
      <c r="G10" s="258"/>
      <c r="H10" s="277" t="s">
        <v>1088</v>
      </c>
    </row>
    <row r="11" spans="1:21">
      <c r="A11" s="265" t="s">
        <v>1149</v>
      </c>
      <c r="B11" s="195" t="s">
        <v>603</v>
      </c>
      <c r="C11" s="203">
        <f>C9-C10</f>
        <v>0</v>
      </c>
      <c r="D11" s="264" t="s">
        <v>1043</v>
      </c>
      <c r="E11" s="268" t="s">
        <v>1118</v>
      </c>
      <c r="F11" s="258"/>
      <c r="G11" s="258"/>
      <c r="H11" s="277"/>
    </row>
    <row r="12" spans="1:21">
      <c r="A12" s="265" t="s">
        <v>1148</v>
      </c>
      <c r="B12" s="195" t="s">
        <v>1052</v>
      </c>
      <c r="C12" s="203">
        <f xml:space="preserve"> MAX(0,C10-(eq*15%))</f>
        <v>0</v>
      </c>
      <c r="D12" s="264" t="s">
        <v>1043</v>
      </c>
      <c r="E12" s="268" t="s">
        <v>1154</v>
      </c>
      <c r="F12" s="269"/>
      <c r="G12" s="258"/>
      <c r="H12" s="289">
        <v>0.3</v>
      </c>
      <c r="I12" s="258"/>
      <c r="J12" s="258"/>
      <c r="K12" s="258"/>
    </row>
    <row r="13" spans="1:21" ht="13.2" thickBot="1">
      <c r="A13" s="265" t="s">
        <v>1059</v>
      </c>
      <c r="B13" s="195" t="s">
        <v>1044</v>
      </c>
      <c r="C13" s="298" t="s">
        <v>1092</v>
      </c>
      <c r="D13" s="264" t="s">
        <v>1089</v>
      </c>
      <c r="E13" s="268" t="s">
        <v>1068</v>
      </c>
      <c r="F13" s="258"/>
      <c r="G13" s="258"/>
      <c r="H13" s="289">
        <v>0.35</v>
      </c>
    </row>
    <row r="14" spans="1:21" s="3" customFormat="1" ht="13.2" thickBot="1">
      <c r="A14" s="293" t="s">
        <v>1140</v>
      </c>
      <c r="B14" s="294"/>
      <c r="C14" s="295"/>
      <c r="D14" s="264"/>
      <c r="E14" s="261"/>
      <c r="F14" s="271"/>
      <c r="G14" s="272"/>
      <c r="I14" s="256"/>
      <c r="J14" s="256"/>
      <c r="K14" s="256"/>
      <c r="L14" s="256"/>
      <c r="M14" s="256"/>
      <c r="N14" s="256"/>
      <c r="O14" s="256"/>
      <c r="P14" s="256"/>
      <c r="Q14" s="256"/>
      <c r="R14" s="256"/>
      <c r="S14" s="256"/>
      <c r="T14" s="256"/>
      <c r="U14" s="256"/>
    </row>
    <row r="15" spans="1:21" s="3" customFormat="1">
      <c r="A15" s="270" t="s">
        <v>1134</v>
      </c>
      <c r="B15" s="195"/>
      <c r="C15" s="204">
        <v>0</v>
      </c>
      <c r="D15" s="267" t="s">
        <v>1090</v>
      </c>
      <c r="E15" s="261" t="s">
        <v>1137</v>
      </c>
      <c r="F15" s="271"/>
      <c r="G15" s="272"/>
      <c r="I15" s="256"/>
      <c r="J15" s="256"/>
      <c r="K15" s="256"/>
      <c r="L15" s="256"/>
      <c r="M15" s="256"/>
      <c r="N15" s="256"/>
      <c r="O15" s="256"/>
      <c r="P15" s="256"/>
      <c r="Q15" s="256"/>
      <c r="R15" s="256"/>
      <c r="S15" s="256"/>
      <c r="T15" s="256"/>
      <c r="U15" s="256"/>
    </row>
    <row r="16" spans="1:21" s="3" customFormat="1" ht="13.2" thickBot="1">
      <c r="A16" s="270" t="s">
        <v>1141</v>
      </c>
      <c r="B16" s="195"/>
      <c r="C16" s="204">
        <v>0</v>
      </c>
      <c r="D16" s="267" t="s">
        <v>1090</v>
      </c>
      <c r="E16" s="268" t="s">
        <v>1155</v>
      </c>
      <c r="F16" s="271"/>
      <c r="G16" s="272"/>
      <c r="I16" s="256"/>
      <c r="J16" s="256"/>
      <c r="K16" s="256"/>
      <c r="L16" s="256"/>
      <c r="M16" s="256"/>
      <c r="N16" s="256"/>
      <c r="O16" s="256"/>
      <c r="P16" s="256"/>
      <c r="Q16" s="256"/>
      <c r="R16" s="256"/>
      <c r="S16" s="256"/>
      <c r="T16" s="256"/>
      <c r="U16" s="256"/>
    </row>
    <row r="17" spans="1:21" s="3" customFormat="1" ht="13.2" thickBot="1">
      <c r="A17" s="293" t="s">
        <v>1133</v>
      </c>
      <c r="B17" s="294"/>
      <c r="C17" s="295"/>
      <c r="D17" s="267"/>
      <c r="E17" s="261"/>
      <c r="F17" s="271"/>
      <c r="G17" s="272"/>
      <c r="I17" s="256"/>
      <c r="J17" s="256"/>
      <c r="K17" s="256"/>
      <c r="L17" s="256"/>
      <c r="M17" s="256"/>
      <c r="N17" s="256"/>
      <c r="O17" s="256"/>
      <c r="P17" s="256"/>
      <c r="Q17" s="256"/>
      <c r="R17" s="256"/>
      <c r="S17" s="256"/>
      <c r="T17" s="256"/>
      <c r="U17" s="256"/>
    </row>
    <row r="18" spans="1:21" s="3" customFormat="1" ht="13.2" thickBot="1">
      <c r="A18" s="270" t="s">
        <v>1136</v>
      </c>
      <c r="B18" s="195"/>
      <c r="C18" s="204">
        <v>0</v>
      </c>
      <c r="D18" s="267" t="s">
        <v>1090</v>
      </c>
      <c r="E18" s="261" t="s">
        <v>1135</v>
      </c>
      <c r="F18" s="271"/>
      <c r="G18" s="272"/>
      <c r="I18" s="256"/>
      <c r="J18" s="256"/>
      <c r="K18" s="256"/>
      <c r="L18" s="256"/>
      <c r="M18" s="256"/>
      <c r="N18" s="256"/>
      <c r="O18" s="256"/>
      <c r="P18" s="256"/>
      <c r="Q18" s="256"/>
      <c r="R18" s="256"/>
      <c r="S18" s="256"/>
      <c r="T18" s="256"/>
      <c r="U18" s="256"/>
    </row>
    <row r="19" spans="1:21" ht="13.2" thickBot="1">
      <c r="A19" s="273" t="s">
        <v>1125</v>
      </c>
      <c r="B19" s="274"/>
      <c r="C19" s="275"/>
      <c r="D19" s="264"/>
      <c r="E19" s="276"/>
      <c r="H19" s="277"/>
    </row>
    <row r="20" spans="1:21">
      <c r="A20" s="265" t="s">
        <v>1040</v>
      </c>
      <c r="B20" s="266"/>
      <c r="C20" s="204">
        <v>0</v>
      </c>
      <c r="D20" s="264" t="s">
        <v>1033</v>
      </c>
      <c r="E20" s="268"/>
      <c r="H20" s="277"/>
    </row>
    <row r="21" spans="1:21">
      <c r="A21" s="265" t="s">
        <v>1126</v>
      </c>
      <c r="B21" s="266"/>
      <c r="C21" s="204">
        <v>0</v>
      </c>
      <c r="D21" s="264" t="s">
        <v>1057</v>
      </c>
      <c r="E21" s="268"/>
      <c r="H21" s="277"/>
    </row>
    <row r="22" spans="1:21">
      <c r="A22" s="270" t="s">
        <v>1130</v>
      </c>
      <c r="B22" s="278" t="s">
        <v>527</v>
      </c>
      <c r="C22" s="203">
        <f>C20*C21</f>
        <v>0</v>
      </c>
      <c r="D22" s="264" t="s">
        <v>1043</v>
      </c>
      <c r="E22" s="268" t="s">
        <v>1050</v>
      </c>
    </row>
    <row r="23" spans="1:21" ht="13.2" thickBot="1">
      <c r="A23" s="279" t="s">
        <v>1127</v>
      </c>
      <c r="B23" s="280"/>
      <c r="C23" s="290" t="e">
        <f>finance/min</f>
        <v>#DIV/0!</v>
      </c>
      <c r="D23" s="264" t="s">
        <v>1043</v>
      </c>
      <c r="E23" s="281"/>
    </row>
    <row r="24" spans="1:21">
      <c r="A24" s="282"/>
      <c r="B24" s="282"/>
      <c r="C24" s="283"/>
      <c r="D24" s="282"/>
      <c r="E24" s="3"/>
    </row>
    <row r="25" spans="1:21">
      <c r="A25" s="282" t="s">
        <v>1159</v>
      </c>
      <c r="B25" s="282"/>
      <c r="C25" s="283"/>
      <c r="D25" s="282"/>
      <c r="E25" s="3"/>
      <c r="F25" s="258"/>
    </row>
    <row r="26" spans="1:21" s="337" customFormat="1">
      <c r="A26" s="282" t="s">
        <v>1144</v>
      </c>
      <c r="B26" s="282"/>
      <c r="C26" s="283"/>
      <c r="D26" s="282"/>
      <c r="E26" s="3"/>
      <c r="F26" s="336"/>
    </row>
    <row r="27" spans="1:21" ht="13.2" thickBot="1">
      <c r="A27" s="282"/>
      <c r="B27" s="282"/>
      <c r="C27" s="283"/>
      <c r="D27" s="282"/>
      <c r="E27" s="3"/>
    </row>
    <row r="28" spans="1:21" ht="13.2" thickBot="1">
      <c r="A28" s="206" t="s">
        <v>1039</v>
      </c>
      <c r="B28" s="284"/>
      <c r="C28" s="285"/>
      <c r="D28" s="282"/>
      <c r="E28" s="3"/>
    </row>
    <row r="29" spans="1:21" s="3" customFormat="1">
      <c r="A29" s="286" t="s">
        <v>1112</v>
      </c>
      <c r="B29" s="205" t="s">
        <v>525</v>
      </c>
      <c r="C29" s="246">
        <v>0</v>
      </c>
      <c r="D29" s="376" t="s">
        <v>543</v>
      </c>
      <c r="E29" s="377"/>
      <c r="G29" s="287"/>
      <c r="I29" s="256"/>
      <c r="J29" s="256"/>
      <c r="K29" s="256"/>
      <c r="L29" s="256"/>
      <c r="M29" s="256"/>
      <c r="N29" s="256"/>
      <c r="O29" s="256"/>
      <c r="P29" s="256"/>
      <c r="Q29" s="256"/>
      <c r="R29" s="256"/>
      <c r="S29" s="256"/>
      <c r="T29" s="256"/>
      <c r="U29" s="256"/>
    </row>
    <row r="30" spans="1:21" s="3" customFormat="1">
      <c r="A30" s="270" t="s">
        <v>1113</v>
      </c>
      <c r="B30" s="196" t="s">
        <v>524</v>
      </c>
      <c r="C30" s="247">
        <v>0</v>
      </c>
      <c r="D30" s="376" t="s">
        <v>543</v>
      </c>
      <c r="E30" s="377"/>
      <c r="G30" s="288"/>
      <c r="I30" s="256"/>
      <c r="J30" s="256"/>
      <c r="K30" s="256"/>
      <c r="L30" s="256"/>
      <c r="M30" s="256"/>
      <c r="N30" s="256"/>
      <c r="O30" s="256"/>
      <c r="P30" s="256"/>
      <c r="Q30" s="256"/>
      <c r="R30" s="256"/>
      <c r="S30" s="256"/>
      <c r="T30" s="256"/>
      <c r="U30" s="256"/>
    </row>
    <row r="31" spans="1:21" s="3" customFormat="1">
      <c r="A31" s="270" t="s">
        <v>1114</v>
      </c>
      <c r="B31" s="196" t="s">
        <v>526</v>
      </c>
      <c r="C31" s="247">
        <v>0</v>
      </c>
      <c r="D31" s="376" t="s">
        <v>543</v>
      </c>
      <c r="E31" s="377"/>
      <c r="G31" s="287"/>
      <c r="I31" s="256"/>
      <c r="J31" s="256"/>
      <c r="K31" s="256"/>
      <c r="L31" s="256"/>
      <c r="M31" s="256"/>
      <c r="N31" s="256"/>
      <c r="O31" s="256"/>
      <c r="P31" s="256"/>
      <c r="Q31" s="256"/>
      <c r="R31" s="256"/>
      <c r="S31" s="256"/>
      <c r="T31" s="256"/>
      <c r="U31" s="256"/>
    </row>
    <row r="32" spans="1:21" s="3" customFormat="1">
      <c r="A32" s="270" t="s">
        <v>541</v>
      </c>
      <c r="B32" s="196" t="s">
        <v>520</v>
      </c>
      <c r="C32" s="247">
        <v>0</v>
      </c>
      <c r="D32" s="376" t="s">
        <v>510</v>
      </c>
      <c r="E32" s="377"/>
      <c r="G32" s="287"/>
      <c r="I32" s="256"/>
      <c r="J32" s="256"/>
      <c r="K32" s="256"/>
      <c r="L32" s="256"/>
      <c r="M32" s="256"/>
      <c r="N32" s="256"/>
      <c r="O32" s="256"/>
      <c r="P32" s="256"/>
      <c r="Q32" s="256"/>
      <c r="R32" s="256"/>
      <c r="S32" s="256"/>
      <c r="T32" s="256"/>
      <c r="U32" s="256"/>
    </row>
    <row r="33" spans="1:21" s="3" customFormat="1">
      <c r="A33" s="270" t="s">
        <v>517</v>
      </c>
      <c r="B33" s="196" t="s">
        <v>517</v>
      </c>
      <c r="C33" s="247">
        <v>0</v>
      </c>
      <c r="D33" s="376" t="s">
        <v>510</v>
      </c>
      <c r="E33" s="377"/>
      <c r="G33" s="287"/>
      <c r="I33" s="256"/>
      <c r="J33" s="256"/>
      <c r="K33" s="256"/>
      <c r="L33" s="256"/>
      <c r="M33" s="256"/>
      <c r="N33" s="256"/>
      <c r="O33" s="256"/>
      <c r="P33" s="256"/>
      <c r="Q33" s="256"/>
      <c r="R33" s="256"/>
      <c r="S33" s="256"/>
      <c r="T33" s="256"/>
      <c r="U33" s="256"/>
    </row>
    <row r="34" spans="1:21" s="3" customFormat="1">
      <c r="A34" s="270" t="s">
        <v>1131</v>
      </c>
      <c r="B34" s="196" t="s">
        <v>539</v>
      </c>
      <c r="C34" s="247">
        <v>0</v>
      </c>
      <c r="D34" s="376" t="s">
        <v>510</v>
      </c>
      <c r="E34" s="377"/>
      <c r="G34" s="287"/>
      <c r="I34" s="256"/>
      <c r="J34" s="256"/>
      <c r="K34" s="256"/>
      <c r="L34" s="256"/>
      <c r="M34" s="256"/>
      <c r="N34" s="256"/>
      <c r="O34" s="256"/>
      <c r="P34" s="256"/>
      <c r="Q34" s="256"/>
      <c r="R34" s="256"/>
      <c r="S34" s="256"/>
      <c r="T34" s="256"/>
      <c r="U34" s="256"/>
    </row>
    <row r="35" spans="1:21" s="3" customFormat="1">
      <c r="A35" s="270" t="s">
        <v>523</v>
      </c>
      <c r="B35" s="196" t="s">
        <v>522</v>
      </c>
      <c r="C35" s="247">
        <v>0</v>
      </c>
      <c r="D35" s="376" t="s">
        <v>1054</v>
      </c>
      <c r="E35" s="377"/>
      <c r="G35" s="287"/>
      <c r="I35" s="256"/>
      <c r="J35" s="256"/>
      <c r="K35" s="256"/>
      <c r="L35" s="256"/>
      <c r="M35" s="256"/>
      <c r="N35" s="256"/>
      <c r="O35" s="256"/>
      <c r="P35" s="256"/>
      <c r="Q35" s="256"/>
      <c r="R35" s="256"/>
      <c r="S35" s="256"/>
      <c r="T35" s="256"/>
      <c r="U35" s="256"/>
    </row>
    <row r="36" spans="1:21">
      <c r="A36" s="270" t="s">
        <v>518</v>
      </c>
      <c r="B36" s="196" t="s">
        <v>518</v>
      </c>
      <c r="C36" s="247">
        <v>0</v>
      </c>
      <c r="D36" s="376" t="s">
        <v>551</v>
      </c>
      <c r="E36" s="377"/>
    </row>
    <row r="37" spans="1:21">
      <c r="A37" s="270" t="s">
        <v>519</v>
      </c>
      <c r="B37" s="196" t="s">
        <v>519</v>
      </c>
      <c r="C37" s="247">
        <v>0</v>
      </c>
      <c r="D37" s="376" t="s">
        <v>552</v>
      </c>
      <c r="E37" s="377"/>
    </row>
    <row r="38" spans="1:21">
      <c r="A38" s="270" t="s">
        <v>1132</v>
      </c>
      <c r="B38" s="196" t="s">
        <v>529</v>
      </c>
      <c r="C38" s="247">
        <v>0</v>
      </c>
      <c r="D38" s="376" t="s">
        <v>550</v>
      </c>
      <c r="E38" s="377"/>
    </row>
    <row r="39" spans="1:21">
      <c r="A39" s="270" t="s">
        <v>562</v>
      </c>
      <c r="B39" s="196" t="s">
        <v>530</v>
      </c>
      <c r="C39" s="247">
        <v>0</v>
      </c>
      <c r="D39" s="376" t="s">
        <v>604</v>
      </c>
      <c r="E39" s="377"/>
    </row>
    <row r="40" spans="1:21">
      <c r="A40" s="270" t="s">
        <v>563</v>
      </c>
      <c r="B40" s="196" t="s">
        <v>535</v>
      </c>
      <c r="C40" s="247">
        <v>0</v>
      </c>
      <c r="D40" s="376" t="s">
        <v>564</v>
      </c>
      <c r="E40" s="377"/>
    </row>
    <row r="41" spans="1:21">
      <c r="A41" s="270" t="s">
        <v>565</v>
      </c>
      <c r="B41" s="196" t="s">
        <v>534</v>
      </c>
      <c r="C41" s="247">
        <v>0</v>
      </c>
      <c r="D41" s="376" t="s">
        <v>566</v>
      </c>
      <c r="E41" s="377"/>
    </row>
    <row r="42" spans="1:21">
      <c r="A42" s="270" t="s">
        <v>568</v>
      </c>
      <c r="B42" s="196" t="s">
        <v>536</v>
      </c>
      <c r="C42" s="247">
        <v>0</v>
      </c>
      <c r="D42" s="376" t="s">
        <v>510</v>
      </c>
      <c r="E42" s="377"/>
    </row>
    <row r="43" spans="1:21">
      <c r="A43" s="270" t="s">
        <v>537</v>
      </c>
      <c r="B43" s="196" t="s">
        <v>538</v>
      </c>
      <c r="C43" s="247">
        <v>0</v>
      </c>
      <c r="D43" s="376" t="s">
        <v>569</v>
      </c>
      <c r="E43" s="377"/>
    </row>
    <row r="44" spans="1:21">
      <c r="A44" s="270" t="s">
        <v>554</v>
      </c>
      <c r="B44" s="196" t="s">
        <v>556</v>
      </c>
      <c r="C44" s="247">
        <v>0</v>
      </c>
      <c r="D44" s="376" t="s">
        <v>555</v>
      </c>
      <c r="E44" s="377"/>
    </row>
    <row r="45" spans="1:21">
      <c r="A45" s="331" t="s">
        <v>1041</v>
      </c>
      <c r="B45" s="196"/>
      <c r="C45" s="247"/>
      <c r="D45" s="384"/>
      <c r="E45" s="385"/>
    </row>
    <row r="46" spans="1:21">
      <c r="A46" s="270" t="s">
        <v>531</v>
      </c>
      <c r="B46" s="196" t="s">
        <v>531</v>
      </c>
      <c r="C46" s="247"/>
      <c r="D46" s="376" t="s">
        <v>553</v>
      </c>
      <c r="E46" s="377"/>
    </row>
    <row r="47" spans="1:21">
      <c r="A47" s="270" t="s">
        <v>557</v>
      </c>
      <c r="B47" s="196" t="s">
        <v>557</v>
      </c>
      <c r="C47" s="247"/>
      <c r="D47" s="376" t="s">
        <v>558</v>
      </c>
      <c r="E47" s="377"/>
    </row>
    <row r="48" spans="1:21">
      <c r="A48" s="270" t="s">
        <v>532</v>
      </c>
      <c r="B48" s="196" t="s">
        <v>532</v>
      </c>
      <c r="C48" s="247"/>
      <c r="D48" s="376" t="s">
        <v>559</v>
      </c>
      <c r="E48" s="377"/>
    </row>
    <row r="49" spans="1:5">
      <c r="A49" s="270" t="s">
        <v>544</v>
      </c>
      <c r="B49" s="196" t="s">
        <v>528</v>
      </c>
      <c r="C49" s="247">
        <v>0</v>
      </c>
      <c r="D49" s="376" t="s">
        <v>560</v>
      </c>
      <c r="E49" s="377"/>
    </row>
    <row r="50" spans="1:5">
      <c r="A50" s="270" t="s">
        <v>545</v>
      </c>
      <c r="B50" s="196" t="s">
        <v>546</v>
      </c>
      <c r="C50" s="247">
        <v>0</v>
      </c>
      <c r="D50" s="376" t="s">
        <v>561</v>
      </c>
      <c r="E50" s="377"/>
    </row>
    <row r="51" spans="1:5" ht="13.2" thickBot="1">
      <c r="A51" s="279" t="s">
        <v>567</v>
      </c>
      <c r="B51" s="199" t="s">
        <v>605</v>
      </c>
      <c r="C51" s="248" t="s">
        <v>1060</v>
      </c>
      <c r="D51" s="376" t="s">
        <v>1055</v>
      </c>
      <c r="E51" s="377"/>
    </row>
    <row r="52" spans="1:5">
      <c r="A52" s="260"/>
      <c r="B52" s="260"/>
      <c r="C52" s="201"/>
      <c r="D52" s="260"/>
    </row>
    <row r="53" spans="1:5">
      <c r="A53" s="260"/>
      <c r="B53" s="260"/>
      <c r="C53" s="201"/>
      <c r="D53" s="260"/>
    </row>
    <row r="54" spans="1:5">
      <c r="A54" s="260"/>
      <c r="B54" s="260"/>
      <c r="C54" s="201"/>
      <c r="D54" s="260"/>
    </row>
    <row r="57" spans="1:5">
      <c r="A57" s="2"/>
    </row>
  </sheetData>
  <sheetProtection algorithmName="SHA-512" hashValue="hg0wabhoei4RMu7D8hKiwKgFpAcXtlDT2kj/PLLu9ZQqtRoeT3TAnvSOUxj7hqzBMRWKxB7HG1kY6FHzCQvajw==" saltValue="OJooJdLQF46avPSe8wj2XQ==" spinCount="100000" sheet="1" objects="1" scenarios="1"/>
  <mergeCells count="27">
    <mergeCell ref="B2:C2"/>
    <mergeCell ref="D50:E50"/>
    <mergeCell ref="D51:E51"/>
    <mergeCell ref="D44:E44"/>
    <mergeCell ref="D45:E45"/>
    <mergeCell ref="D46:E46"/>
    <mergeCell ref="D47:E47"/>
    <mergeCell ref="D48:E48"/>
    <mergeCell ref="D49:E49"/>
    <mergeCell ref="D43:E43"/>
    <mergeCell ref="D32:E32"/>
    <mergeCell ref="D33:E33"/>
    <mergeCell ref="D34:E34"/>
    <mergeCell ref="D35:E35"/>
    <mergeCell ref="D36:E36"/>
    <mergeCell ref="D37:E37"/>
    <mergeCell ref="D38:E38"/>
    <mergeCell ref="D39:E39"/>
    <mergeCell ref="D40:E40"/>
    <mergeCell ref="D41:E41"/>
    <mergeCell ref="D42:E42"/>
    <mergeCell ref="D31:E31"/>
    <mergeCell ref="B3:C3"/>
    <mergeCell ref="B4:C4"/>
    <mergeCell ref="B5:C5"/>
    <mergeCell ref="D29:E29"/>
    <mergeCell ref="D30:E30"/>
  </mergeCells>
  <phoneticPr fontId="12" type="noConversion"/>
  <dataValidations count="2">
    <dataValidation type="list" allowBlank="1" showInputMessage="1" showErrorMessage="1" sqref="C13">
      <formula1>$H$12:$H$13</formula1>
    </dataValidation>
    <dataValidation type="list" allowBlank="1" showInputMessage="1" showErrorMessage="1" sqref="C14 C17">
      <formula1>$H$9:$H$10</formula1>
    </dataValidation>
  </dataValidations>
  <pageMargins left="0.25" right="0.25" top="0.75" bottom="0.75" header="0.3" footer="0.3"/>
  <pageSetup paperSize="9" fitToHeight="0" orientation="landscape" horizontalDpi="1200" verticalDpi="1200" r:id="rId1"/>
  <headerFooter alignWithMargins="0">
    <oddHeader>&amp;L&amp;D</oddHeader>
    <oddFooter>&amp;L&amp;F&amp;C&amp;P&amp;Rvoorblad</oddFoot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O853"/>
  <sheetViews>
    <sheetView topLeftCell="A10" zoomScaleNormal="100" zoomScalePageLayoutView="125" workbookViewId="0">
      <pane ySplit="1776" topLeftCell="A733" activePane="bottomLeft"/>
      <selection activeCell="AB10" sqref="AB1:AB1048576"/>
      <selection pane="bottomLeft" activeCell="K744" sqref="K744"/>
    </sheetView>
  </sheetViews>
  <sheetFormatPr defaultColWidth="7.90625" defaultRowHeight="10.199999999999999" outlineLevelCol="1"/>
  <cols>
    <col min="1" max="1" width="3.90625" style="3" customWidth="1"/>
    <col min="2" max="2" width="24.6328125" style="39" customWidth="1"/>
    <col min="3" max="3" width="2.6328125" style="39" customWidth="1"/>
    <col min="4" max="4" width="15.08984375" style="3" customWidth="1"/>
    <col min="5" max="5" width="4.08984375" style="4" customWidth="1" outlineLevel="1"/>
    <col min="6" max="6" width="5.36328125" style="4" customWidth="1" outlineLevel="1"/>
    <col min="7" max="7" width="4.08984375" style="9" customWidth="1" outlineLevel="1"/>
    <col min="8" max="8" width="4.08984375" style="4" customWidth="1" outlineLevel="1"/>
    <col min="9" max="10" width="3.90625" style="4" customWidth="1" outlineLevel="1"/>
    <col min="11" max="11" width="6.90625" style="4" bestFit="1" customWidth="1" outlineLevel="1"/>
    <col min="12" max="12" width="7.90625" style="19" customWidth="1"/>
    <col min="13" max="13" width="6.36328125" style="29" customWidth="1"/>
    <col min="14" max="14" width="8" style="19" customWidth="1"/>
    <col min="15" max="15" width="8.6328125" style="42" bestFit="1" customWidth="1"/>
    <col min="16" max="16" width="8.36328125" style="42" bestFit="1" customWidth="1"/>
    <col min="17" max="17" width="8.6328125" style="42" bestFit="1" customWidth="1"/>
    <col min="18" max="18" width="8.36328125" style="42" bestFit="1" customWidth="1"/>
    <col min="19" max="19" width="9.08984375" style="114" customWidth="1"/>
    <col min="20" max="20" width="8.36328125" style="42" customWidth="1"/>
    <col min="21" max="21" width="7.7265625" style="42" hidden="1" customWidth="1"/>
    <col min="22" max="22" width="4.26953125" style="42" hidden="1" customWidth="1"/>
    <col min="23" max="23" width="5.08984375" style="42" hidden="1" customWidth="1"/>
    <col min="24" max="24" width="4.26953125" style="42" hidden="1" customWidth="1"/>
    <col min="25" max="25" width="4.6328125" style="46" hidden="1" customWidth="1"/>
    <col min="26" max="26" width="3.36328125" style="116" hidden="1" customWidth="1"/>
    <col min="27" max="27" width="4.08984375" style="120" hidden="1" customWidth="1"/>
    <col min="28" max="28" width="5.36328125" style="153" hidden="1" customWidth="1"/>
    <col min="29" max="29" width="7.90625" style="1" customWidth="1"/>
    <col min="30" max="16384" width="7.90625" style="1"/>
  </cols>
  <sheetData>
    <row r="1" spans="1:41" s="3" customFormat="1">
      <c r="A1" s="36"/>
      <c r="B1" s="322">
        <f>globals!B2</f>
        <v>35430</v>
      </c>
      <c r="D1" s="188" t="s">
        <v>1164</v>
      </c>
      <c r="E1" s="90"/>
      <c r="F1" s="90"/>
      <c r="G1" s="91"/>
      <c r="H1" s="90"/>
      <c r="I1" s="90"/>
      <c r="J1" s="92"/>
      <c r="K1" s="93"/>
      <c r="L1" s="19"/>
      <c r="M1" s="94"/>
      <c r="N1" s="19"/>
      <c r="O1" s="101"/>
      <c r="P1" s="101"/>
      <c r="Q1" s="101"/>
      <c r="R1" s="101"/>
      <c r="S1" s="114"/>
      <c r="T1" s="101"/>
      <c r="U1" s="101"/>
      <c r="V1" s="101"/>
      <c r="W1" s="101"/>
      <c r="X1" s="101"/>
      <c r="Y1" s="101"/>
      <c r="Z1" s="116"/>
      <c r="AA1" s="117"/>
      <c r="AB1" s="153"/>
      <c r="AC1" s="1"/>
      <c r="AD1" s="1"/>
      <c r="AE1" s="1"/>
      <c r="AF1" s="1"/>
      <c r="AG1" s="1"/>
      <c r="AH1" s="1"/>
      <c r="AI1" s="1"/>
      <c r="AJ1" s="1"/>
      <c r="AK1" s="1"/>
      <c r="AL1" s="1"/>
      <c r="AM1" s="1"/>
      <c r="AN1" s="1"/>
      <c r="AO1" s="1"/>
    </row>
    <row r="2" spans="1:41" s="3" customFormat="1">
      <c r="A2" s="36"/>
      <c r="B2" s="321" t="str">
        <f>globals!B4</f>
        <v>titel film</v>
      </c>
      <c r="C2" s="38" t="s">
        <v>1029</v>
      </c>
      <c r="D2" s="3" t="s">
        <v>951</v>
      </c>
      <c r="E2" s="137" t="s">
        <v>606</v>
      </c>
      <c r="F2" s="137" t="s">
        <v>607</v>
      </c>
      <c r="G2" s="137" t="s">
        <v>608</v>
      </c>
      <c r="H2" s="125" t="s">
        <v>253</v>
      </c>
      <c r="I2" s="123" t="s">
        <v>512</v>
      </c>
      <c r="J2" s="124" t="s">
        <v>6</v>
      </c>
      <c r="K2" s="137" t="s">
        <v>511</v>
      </c>
      <c r="L2" s="20" t="s">
        <v>5</v>
      </c>
      <c r="M2" s="95" t="s">
        <v>581</v>
      </c>
      <c r="N2" s="76" t="s">
        <v>602</v>
      </c>
      <c r="O2" s="101" t="s">
        <v>577</v>
      </c>
      <c r="P2" s="101" t="s">
        <v>578</v>
      </c>
      <c r="Q2" s="101" t="s">
        <v>579</v>
      </c>
      <c r="R2" s="101" t="s">
        <v>952</v>
      </c>
      <c r="S2" s="19" t="s">
        <v>576</v>
      </c>
      <c r="T2" s="94" t="s">
        <v>807</v>
      </c>
      <c r="U2" s="102" t="s">
        <v>1020</v>
      </c>
      <c r="V2" s="102" t="s">
        <v>2</v>
      </c>
      <c r="W2" s="102" t="s">
        <v>1</v>
      </c>
      <c r="X2" s="102" t="s">
        <v>2</v>
      </c>
      <c r="Y2" s="103" t="s">
        <v>3</v>
      </c>
      <c r="Z2" s="82" t="s">
        <v>214</v>
      </c>
      <c r="AA2" s="105" t="s">
        <v>4</v>
      </c>
      <c r="AB2" s="154" t="s">
        <v>5</v>
      </c>
      <c r="AC2" s="1"/>
      <c r="AD2" s="1"/>
      <c r="AE2" s="1"/>
      <c r="AF2" s="1"/>
      <c r="AG2" s="1"/>
      <c r="AH2" s="1"/>
      <c r="AI2" s="1"/>
      <c r="AJ2" s="1"/>
      <c r="AK2" s="1"/>
      <c r="AL2" s="1"/>
      <c r="AM2" s="1"/>
      <c r="AN2" s="1"/>
      <c r="AO2" s="1"/>
    </row>
    <row r="3" spans="1:41" s="3" customFormat="1">
      <c r="A3" s="48"/>
      <c r="B3" s="49" t="s">
        <v>835</v>
      </c>
      <c r="C3" s="49"/>
      <c r="D3" s="122"/>
      <c r="E3" s="121"/>
      <c r="F3" s="123"/>
      <c r="G3" s="124"/>
      <c r="H3" s="125"/>
      <c r="I3" s="123"/>
      <c r="J3" s="124"/>
      <c r="K3" s="123"/>
      <c r="L3" s="20"/>
      <c r="M3" s="94"/>
      <c r="N3" s="19"/>
      <c r="O3" s="94"/>
      <c r="P3" s="94"/>
      <c r="Q3" s="94"/>
      <c r="R3" s="94"/>
      <c r="S3" s="19"/>
      <c r="T3" s="94"/>
      <c r="U3" s="94"/>
      <c r="V3" s="94" t="s">
        <v>1021</v>
      </c>
      <c r="W3" s="94"/>
      <c r="X3" s="94"/>
      <c r="Y3" s="94"/>
      <c r="Z3" s="81"/>
      <c r="AA3" s="104"/>
      <c r="AB3" s="155"/>
      <c r="AC3" s="1"/>
      <c r="AD3" s="1"/>
      <c r="AE3" s="1"/>
      <c r="AF3" s="1"/>
      <c r="AG3" s="1"/>
      <c r="AH3" s="1"/>
      <c r="AI3" s="1"/>
      <c r="AJ3" s="1"/>
      <c r="AK3" s="1"/>
      <c r="AL3" s="1"/>
      <c r="AM3" s="1"/>
      <c r="AN3" s="1"/>
      <c r="AO3" s="1"/>
    </row>
    <row r="4" spans="1:41" s="3" customFormat="1">
      <c r="A4" s="181">
        <v>1000</v>
      </c>
      <c r="B4" s="38" t="s">
        <v>217</v>
      </c>
      <c r="C4" s="38"/>
      <c r="D4" s="37"/>
      <c r="E4" s="126"/>
      <c r="F4" s="123"/>
      <c r="G4" s="124"/>
      <c r="H4" s="125"/>
      <c r="I4" s="123"/>
      <c r="J4" s="124"/>
      <c r="K4" s="127"/>
      <c r="L4" s="21">
        <f t="shared" ref="L4:T4" si="0">L89</f>
        <v>0</v>
      </c>
      <c r="M4" s="96">
        <f t="shared" si="0"/>
        <v>0</v>
      </c>
      <c r="N4" s="21">
        <f t="shared" si="0"/>
        <v>0</v>
      </c>
      <c r="O4" s="96">
        <f t="shared" si="0"/>
        <v>0</v>
      </c>
      <c r="P4" s="96">
        <f t="shared" si="0"/>
        <v>0</v>
      </c>
      <c r="Q4" s="96">
        <f t="shared" ref="Q4" si="1">Q89</f>
        <v>0</v>
      </c>
      <c r="R4" s="96">
        <f t="shared" si="0"/>
        <v>0</v>
      </c>
      <c r="S4" s="19">
        <f t="shared" si="0"/>
        <v>0</v>
      </c>
      <c r="T4" s="96">
        <f t="shared" si="0"/>
        <v>0</v>
      </c>
      <c r="U4" s="96" t="e">
        <f t="shared" ref="U4:V4" si="2">U89</f>
        <v>#REF!</v>
      </c>
      <c r="V4" s="96" t="e">
        <f t="shared" si="2"/>
        <v>#REF!</v>
      </c>
      <c r="W4" s="96" t="e">
        <f t="shared" ref="W4:AB4" si="3">W89</f>
        <v>#REF!</v>
      </c>
      <c r="X4" s="96" t="e">
        <f t="shared" si="3"/>
        <v>#REF!</v>
      </c>
      <c r="Y4" s="96" t="e">
        <f t="shared" si="3"/>
        <v>#REF!</v>
      </c>
      <c r="Z4" s="83" t="e">
        <f t="shared" si="3"/>
        <v>#REF!</v>
      </c>
      <c r="AA4" s="106">
        <f t="shared" si="3"/>
        <v>0</v>
      </c>
      <c r="AB4" s="156">
        <f t="shared" si="3"/>
        <v>0</v>
      </c>
      <c r="AC4" s="1"/>
      <c r="AD4" s="1"/>
      <c r="AE4" s="1"/>
      <c r="AF4" s="1"/>
      <c r="AG4" s="1"/>
      <c r="AH4" s="1"/>
      <c r="AI4" s="1"/>
      <c r="AJ4" s="1"/>
      <c r="AK4" s="1"/>
      <c r="AL4" s="1"/>
      <c r="AM4" s="1"/>
      <c r="AN4" s="1"/>
      <c r="AO4" s="1"/>
    </row>
    <row r="5" spans="1:41" s="3" customFormat="1">
      <c r="A5" s="181">
        <v>1100</v>
      </c>
      <c r="B5" s="38" t="s">
        <v>218</v>
      </c>
      <c r="C5" s="38"/>
      <c r="D5" s="37"/>
      <c r="E5" s="126"/>
      <c r="F5" s="123"/>
      <c r="G5" s="124"/>
      <c r="H5" s="125"/>
      <c r="I5" s="123"/>
      <c r="J5" s="124"/>
      <c r="K5" s="127"/>
      <c r="L5" s="21">
        <f t="shared" ref="L5:T5" si="4">L102</f>
        <v>0</v>
      </c>
      <c r="M5" s="96">
        <f t="shared" si="4"/>
        <v>0</v>
      </c>
      <c r="N5" s="21">
        <f t="shared" si="4"/>
        <v>0</v>
      </c>
      <c r="O5" s="96">
        <f t="shared" si="4"/>
        <v>0</v>
      </c>
      <c r="P5" s="96">
        <f t="shared" si="4"/>
        <v>0</v>
      </c>
      <c r="Q5" s="96">
        <f t="shared" ref="Q5" si="5">Q102</f>
        <v>0</v>
      </c>
      <c r="R5" s="96">
        <f t="shared" si="4"/>
        <v>0</v>
      </c>
      <c r="S5" s="19">
        <f t="shared" si="4"/>
        <v>0</v>
      </c>
      <c r="T5" s="96">
        <f t="shared" si="4"/>
        <v>0</v>
      </c>
      <c r="U5" s="96" t="e">
        <f t="shared" ref="U5:V5" si="6">U102</f>
        <v>#REF!</v>
      </c>
      <c r="V5" s="96" t="e">
        <f t="shared" si="6"/>
        <v>#REF!</v>
      </c>
      <c r="W5" s="96" t="e">
        <f t="shared" ref="W5:AB5" si="7">W102</f>
        <v>#REF!</v>
      </c>
      <c r="X5" s="96" t="e">
        <f t="shared" si="7"/>
        <v>#REF!</v>
      </c>
      <c r="Y5" s="96" t="e">
        <f t="shared" si="7"/>
        <v>#REF!</v>
      </c>
      <c r="Z5" s="83" t="e">
        <f t="shared" si="7"/>
        <v>#REF!</v>
      </c>
      <c r="AA5" s="106">
        <f t="shared" si="7"/>
        <v>0</v>
      </c>
      <c r="AB5" s="156">
        <f t="shared" si="7"/>
        <v>0</v>
      </c>
      <c r="AC5" s="1"/>
      <c r="AD5" s="1"/>
      <c r="AE5" s="1"/>
      <c r="AF5" s="1"/>
      <c r="AG5" s="1"/>
      <c r="AH5" s="1"/>
      <c r="AI5" s="1"/>
      <c r="AJ5" s="1"/>
      <c r="AK5" s="1"/>
      <c r="AL5" s="1"/>
      <c r="AM5" s="1"/>
      <c r="AN5" s="1"/>
      <c r="AO5" s="1"/>
    </row>
    <row r="6" spans="1:41" s="3" customFormat="1">
      <c r="A6" s="181">
        <v>1200</v>
      </c>
      <c r="B6" s="38" t="s">
        <v>14</v>
      </c>
      <c r="C6" s="38"/>
      <c r="D6" s="37"/>
      <c r="E6" s="126"/>
      <c r="F6" s="123"/>
      <c r="G6" s="124"/>
      <c r="H6" s="125"/>
      <c r="I6" s="123"/>
      <c r="J6" s="124"/>
      <c r="K6" s="127"/>
      <c r="L6" s="21">
        <f t="shared" ref="L6:T6" si="8">L115</f>
        <v>0</v>
      </c>
      <c r="M6" s="96">
        <f t="shared" si="8"/>
        <v>0</v>
      </c>
      <c r="N6" s="21">
        <f t="shared" si="8"/>
        <v>0</v>
      </c>
      <c r="O6" s="96">
        <f t="shared" si="8"/>
        <v>0</v>
      </c>
      <c r="P6" s="96">
        <f t="shared" si="8"/>
        <v>0</v>
      </c>
      <c r="Q6" s="96">
        <f t="shared" ref="Q6" si="9">Q115</f>
        <v>0</v>
      </c>
      <c r="R6" s="96">
        <f t="shared" si="8"/>
        <v>0</v>
      </c>
      <c r="S6" s="19">
        <f t="shared" si="8"/>
        <v>0</v>
      </c>
      <c r="T6" s="96">
        <f t="shared" si="8"/>
        <v>0</v>
      </c>
      <c r="U6" s="96" t="e">
        <f t="shared" ref="U6:V6" si="10">U115</f>
        <v>#REF!</v>
      </c>
      <c r="V6" s="96" t="e">
        <f t="shared" si="10"/>
        <v>#REF!</v>
      </c>
      <c r="W6" s="96" t="e">
        <f t="shared" ref="W6:AB6" si="11">W115</f>
        <v>#REF!</v>
      </c>
      <c r="X6" s="96" t="e">
        <f t="shared" si="11"/>
        <v>#REF!</v>
      </c>
      <c r="Y6" s="96" t="e">
        <f t="shared" si="11"/>
        <v>#REF!</v>
      </c>
      <c r="Z6" s="83" t="e">
        <f t="shared" si="11"/>
        <v>#REF!</v>
      </c>
      <c r="AA6" s="106">
        <f t="shared" si="11"/>
        <v>0</v>
      </c>
      <c r="AB6" s="156">
        <f t="shared" si="11"/>
        <v>0</v>
      </c>
      <c r="AC6" s="1"/>
      <c r="AD6" s="1"/>
      <c r="AE6" s="1"/>
      <c r="AF6" s="1"/>
      <c r="AG6" s="1"/>
      <c r="AH6" s="1"/>
      <c r="AI6" s="1"/>
      <c r="AJ6" s="1"/>
      <c r="AK6" s="1"/>
      <c r="AL6" s="1"/>
      <c r="AM6" s="1"/>
      <c r="AN6" s="1"/>
      <c r="AO6" s="1"/>
    </row>
    <row r="7" spans="1:41" s="3" customFormat="1">
      <c r="A7" s="181">
        <v>1300</v>
      </c>
      <c r="B7" s="38" t="s">
        <v>18</v>
      </c>
      <c r="C7" s="38"/>
      <c r="D7" s="37"/>
      <c r="E7" s="126"/>
      <c r="F7" s="123"/>
      <c r="G7" s="124"/>
      <c r="H7" s="125"/>
      <c r="I7" s="123"/>
      <c r="J7" s="124"/>
      <c r="K7" s="127"/>
      <c r="L7" s="21">
        <f t="shared" ref="L7:T7" si="12">L131</f>
        <v>0</v>
      </c>
      <c r="M7" s="96">
        <f t="shared" si="12"/>
        <v>0</v>
      </c>
      <c r="N7" s="21">
        <f t="shared" si="12"/>
        <v>0</v>
      </c>
      <c r="O7" s="96">
        <f t="shared" si="12"/>
        <v>0</v>
      </c>
      <c r="P7" s="96">
        <f t="shared" si="12"/>
        <v>0</v>
      </c>
      <c r="Q7" s="96">
        <f t="shared" ref="Q7" si="13">Q131</f>
        <v>0</v>
      </c>
      <c r="R7" s="96">
        <f t="shared" si="12"/>
        <v>0</v>
      </c>
      <c r="S7" s="19">
        <f t="shared" si="12"/>
        <v>0</v>
      </c>
      <c r="T7" s="96">
        <f t="shared" si="12"/>
        <v>0</v>
      </c>
      <c r="U7" s="96" t="e">
        <f t="shared" ref="U7:V7" si="14">U131</f>
        <v>#REF!</v>
      </c>
      <c r="V7" s="96" t="e">
        <f t="shared" si="14"/>
        <v>#REF!</v>
      </c>
      <c r="W7" s="96" t="e">
        <f t="shared" ref="W7:AB7" si="15">W131</f>
        <v>#REF!</v>
      </c>
      <c r="X7" s="96" t="e">
        <f t="shared" si="15"/>
        <v>#REF!</v>
      </c>
      <c r="Y7" s="96" t="e">
        <f t="shared" si="15"/>
        <v>#REF!</v>
      </c>
      <c r="Z7" s="83" t="e">
        <f t="shared" si="15"/>
        <v>#REF!</v>
      </c>
      <c r="AA7" s="106">
        <f t="shared" si="15"/>
        <v>0</v>
      </c>
      <c r="AB7" s="156">
        <f t="shared" si="15"/>
        <v>0</v>
      </c>
      <c r="AC7" s="1"/>
      <c r="AD7" s="1"/>
      <c r="AE7" s="1"/>
      <c r="AF7" s="1"/>
      <c r="AG7" s="1"/>
      <c r="AH7" s="1"/>
      <c r="AI7" s="1"/>
      <c r="AJ7" s="1"/>
      <c r="AK7" s="1"/>
      <c r="AL7" s="1"/>
      <c r="AM7" s="1"/>
      <c r="AN7" s="1"/>
      <c r="AO7" s="1"/>
    </row>
    <row r="8" spans="1:41" s="3" customFormat="1">
      <c r="A8" s="181">
        <v>1400</v>
      </c>
      <c r="B8" s="38" t="s">
        <v>219</v>
      </c>
      <c r="C8" s="38"/>
      <c r="D8" s="37"/>
      <c r="E8" s="126"/>
      <c r="F8" s="123"/>
      <c r="G8" s="124"/>
      <c r="H8" s="125"/>
      <c r="I8" s="123"/>
      <c r="J8" s="124"/>
      <c r="K8" s="127"/>
      <c r="L8" s="21">
        <f t="shared" ref="L8:T8" si="16">L166</f>
        <v>0</v>
      </c>
      <c r="M8" s="96">
        <f t="shared" si="16"/>
        <v>0</v>
      </c>
      <c r="N8" s="21">
        <f t="shared" si="16"/>
        <v>0</v>
      </c>
      <c r="O8" s="96">
        <f t="shared" si="16"/>
        <v>0</v>
      </c>
      <c r="P8" s="96">
        <f t="shared" si="16"/>
        <v>0</v>
      </c>
      <c r="Q8" s="96">
        <f t="shared" ref="Q8" si="17">Q166</f>
        <v>0</v>
      </c>
      <c r="R8" s="96">
        <f t="shared" si="16"/>
        <v>0</v>
      </c>
      <c r="S8" s="19">
        <f t="shared" si="16"/>
        <v>0</v>
      </c>
      <c r="T8" s="96">
        <f t="shared" si="16"/>
        <v>0</v>
      </c>
      <c r="U8" s="96" t="e">
        <f t="shared" ref="U8:V8" si="18">U166</f>
        <v>#REF!</v>
      </c>
      <c r="V8" s="96" t="e">
        <f t="shared" si="18"/>
        <v>#REF!</v>
      </c>
      <c r="W8" s="96" t="e">
        <f t="shared" ref="W8:AB8" si="19">W166</f>
        <v>#REF!</v>
      </c>
      <c r="X8" s="96" t="e">
        <f t="shared" si="19"/>
        <v>#REF!</v>
      </c>
      <c r="Y8" s="96" t="e">
        <f t="shared" si="19"/>
        <v>#REF!</v>
      </c>
      <c r="Z8" s="83" t="e">
        <f t="shared" si="19"/>
        <v>#REF!</v>
      </c>
      <c r="AA8" s="106">
        <f t="shared" si="19"/>
        <v>0</v>
      </c>
      <c r="AB8" s="156">
        <f t="shared" si="19"/>
        <v>0</v>
      </c>
      <c r="AC8" s="1"/>
      <c r="AD8" s="1"/>
      <c r="AE8" s="1"/>
      <c r="AF8" s="1"/>
      <c r="AG8" s="1"/>
      <c r="AH8" s="1"/>
      <c r="AI8" s="1"/>
      <c r="AJ8" s="1"/>
      <c r="AK8" s="1"/>
      <c r="AL8" s="1"/>
      <c r="AM8" s="1"/>
      <c r="AN8" s="1"/>
      <c r="AO8" s="1"/>
    </row>
    <row r="9" spans="1:41" s="3" customFormat="1">
      <c r="A9" s="181">
        <v>1500</v>
      </c>
      <c r="B9" s="38" t="s">
        <v>220</v>
      </c>
      <c r="C9" s="38"/>
      <c r="D9" s="37"/>
      <c r="E9" s="126"/>
      <c r="F9" s="123"/>
      <c r="G9" s="124"/>
      <c r="H9" s="125"/>
      <c r="I9" s="123"/>
      <c r="J9" s="124"/>
      <c r="K9" s="127"/>
      <c r="L9" s="23">
        <f t="shared" ref="L9:T9" si="20">L176</f>
        <v>0</v>
      </c>
      <c r="M9" s="97">
        <f t="shared" si="20"/>
        <v>0</v>
      </c>
      <c r="N9" s="23">
        <f t="shared" si="20"/>
        <v>0</v>
      </c>
      <c r="O9" s="97">
        <f t="shared" si="20"/>
        <v>0</v>
      </c>
      <c r="P9" s="97">
        <f t="shared" si="20"/>
        <v>0</v>
      </c>
      <c r="Q9" s="97">
        <f t="shared" ref="Q9" si="21">Q176</f>
        <v>0</v>
      </c>
      <c r="R9" s="97">
        <f t="shared" si="20"/>
        <v>0</v>
      </c>
      <c r="S9" s="27">
        <f t="shared" si="20"/>
        <v>0</v>
      </c>
      <c r="T9" s="97">
        <f t="shared" si="20"/>
        <v>0</v>
      </c>
      <c r="U9" s="97" t="e">
        <f t="shared" ref="U9:V9" si="22">U176</f>
        <v>#REF!</v>
      </c>
      <c r="V9" s="97" t="e">
        <f t="shared" si="22"/>
        <v>#REF!</v>
      </c>
      <c r="W9" s="97" t="e">
        <f t="shared" ref="W9:AB9" si="23">W176</f>
        <v>#REF!</v>
      </c>
      <c r="X9" s="97" t="e">
        <f t="shared" si="23"/>
        <v>#REF!</v>
      </c>
      <c r="Y9" s="97" t="e">
        <f t="shared" si="23"/>
        <v>#REF!</v>
      </c>
      <c r="Z9" s="84" t="e">
        <f t="shared" si="23"/>
        <v>#REF!</v>
      </c>
      <c r="AA9" s="107">
        <f t="shared" si="23"/>
        <v>0</v>
      </c>
      <c r="AB9" s="157">
        <f t="shared" si="23"/>
        <v>0</v>
      </c>
      <c r="AC9" s="1"/>
      <c r="AD9" s="1"/>
      <c r="AE9" s="1"/>
      <c r="AF9" s="1"/>
      <c r="AG9" s="1"/>
      <c r="AH9" s="1"/>
      <c r="AI9" s="1"/>
      <c r="AJ9" s="1"/>
      <c r="AK9" s="1"/>
      <c r="AL9" s="1"/>
      <c r="AM9" s="1"/>
      <c r="AN9" s="1"/>
      <c r="AO9" s="1"/>
    </row>
    <row r="10" spans="1:41" s="3" customFormat="1">
      <c r="A10" s="50"/>
      <c r="B10" s="51" t="s">
        <v>836</v>
      </c>
      <c r="C10" s="51"/>
      <c r="D10" s="128"/>
      <c r="E10" s="129"/>
      <c r="F10" s="130"/>
      <c r="G10" s="131"/>
      <c r="H10" s="132"/>
      <c r="I10" s="130"/>
      <c r="J10" s="131"/>
      <c r="K10" s="127"/>
      <c r="L10" s="24">
        <f>SUM(L4:L9)</f>
        <v>0</v>
      </c>
      <c r="M10" s="98">
        <f t="shared" ref="M10:T10" si="24">SUM(M4:M9)</f>
        <v>0</v>
      </c>
      <c r="N10" s="24">
        <f t="shared" si="24"/>
        <v>0</v>
      </c>
      <c r="O10" s="98">
        <f t="shared" si="24"/>
        <v>0</v>
      </c>
      <c r="P10" s="98">
        <f t="shared" si="24"/>
        <v>0</v>
      </c>
      <c r="Q10" s="98">
        <f t="shared" ref="Q10" si="25">SUM(Q4:Q9)</f>
        <v>0</v>
      </c>
      <c r="R10" s="98">
        <f t="shared" si="24"/>
        <v>0</v>
      </c>
      <c r="S10" s="19">
        <f t="shared" si="24"/>
        <v>0</v>
      </c>
      <c r="T10" s="98">
        <f t="shared" si="24"/>
        <v>0</v>
      </c>
      <c r="U10" s="98" t="e">
        <f t="shared" ref="U10:V10" si="26">SUM(U4:U9)</f>
        <v>#REF!</v>
      </c>
      <c r="V10" s="98" t="e">
        <f t="shared" si="26"/>
        <v>#REF!</v>
      </c>
      <c r="W10" s="98" t="e">
        <f t="shared" ref="W10:AB10" si="27">SUM(W4:W9)</f>
        <v>#REF!</v>
      </c>
      <c r="X10" s="98" t="e">
        <f t="shared" si="27"/>
        <v>#REF!</v>
      </c>
      <c r="Y10" s="98" t="e">
        <f t="shared" si="27"/>
        <v>#REF!</v>
      </c>
      <c r="Z10" s="85" t="e">
        <f t="shared" si="27"/>
        <v>#REF!</v>
      </c>
      <c r="AA10" s="108">
        <f t="shared" si="27"/>
        <v>0</v>
      </c>
      <c r="AB10" s="158">
        <f t="shared" si="27"/>
        <v>0</v>
      </c>
      <c r="AC10" s="1"/>
      <c r="AD10" s="1"/>
      <c r="AE10" s="1"/>
      <c r="AF10" s="1"/>
      <c r="AG10" s="1"/>
      <c r="AH10" s="1"/>
      <c r="AI10" s="1"/>
      <c r="AJ10" s="1"/>
      <c r="AK10" s="1"/>
      <c r="AL10" s="1"/>
      <c r="AM10" s="1"/>
      <c r="AN10" s="1"/>
      <c r="AO10" s="1"/>
    </row>
    <row r="11" spans="1:41" s="3" customFormat="1">
      <c r="A11" s="50"/>
      <c r="B11" s="38"/>
      <c r="C11" s="38"/>
      <c r="D11" s="37"/>
      <c r="E11" s="126"/>
      <c r="F11" s="123"/>
      <c r="G11" s="124"/>
      <c r="H11" s="125"/>
      <c r="I11" s="123"/>
      <c r="J11" s="124"/>
      <c r="K11" s="127"/>
      <c r="L11" s="21"/>
      <c r="M11" s="96"/>
      <c r="N11" s="21"/>
      <c r="O11" s="96"/>
      <c r="P11" s="96"/>
      <c r="Q11" s="96"/>
      <c r="R11" s="96"/>
      <c r="S11" s="19"/>
      <c r="T11" s="96"/>
      <c r="U11" s="96"/>
      <c r="V11" s="96"/>
      <c r="W11" s="96"/>
      <c r="X11" s="96"/>
      <c r="Y11" s="96"/>
      <c r="Z11" s="83"/>
      <c r="AA11" s="106"/>
      <c r="AB11" s="156"/>
      <c r="AC11" s="1"/>
      <c r="AD11" s="1"/>
      <c r="AE11" s="1"/>
      <c r="AF11" s="1"/>
      <c r="AG11" s="1"/>
      <c r="AH11" s="1"/>
      <c r="AI11" s="1"/>
      <c r="AJ11" s="1"/>
      <c r="AK11" s="1"/>
      <c r="AL11" s="1"/>
      <c r="AM11" s="1"/>
      <c r="AN11" s="1"/>
      <c r="AO11" s="1"/>
    </row>
    <row r="12" spans="1:41" s="3" customFormat="1">
      <c r="A12" s="181">
        <v>2000</v>
      </c>
      <c r="B12" s="38" t="s">
        <v>221</v>
      </c>
      <c r="C12" s="38"/>
      <c r="D12" s="37"/>
      <c r="E12" s="126"/>
      <c r="F12" s="123"/>
      <c r="G12" s="124"/>
      <c r="H12" s="125"/>
      <c r="I12" s="123"/>
      <c r="J12" s="124"/>
      <c r="K12" s="127"/>
      <c r="L12" s="21">
        <f t="shared" ref="L12:T12" si="28">L205</f>
        <v>0</v>
      </c>
      <c r="M12" s="96">
        <f t="shared" si="28"/>
        <v>0</v>
      </c>
      <c r="N12" s="21">
        <f t="shared" si="28"/>
        <v>0</v>
      </c>
      <c r="O12" s="96">
        <f t="shared" si="28"/>
        <v>0</v>
      </c>
      <c r="P12" s="96">
        <f t="shared" si="28"/>
        <v>0</v>
      </c>
      <c r="Q12" s="96">
        <f t="shared" ref="Q12" si="29">Q205</f>
        <v>0</v>
      </c>
      <c r="R12" s="96">
        <f t="shared" si="28"/>
        <v>0</v>
      </c>
      <c r="S12" s="19">
        <f t="shared" si="28"/>
        <v>0</v>
      </c>
      <c r="T12" s="96">
        <f t="shared" si="28"/>
        <v>0</v>
      </c>
      <c r="U12" s="96" t="e">
        <f t="shared" ref="U12:V12" si="30">U205</f>
        <v>#REF!</v>
      </c>
      <c r="V12" s="96" t="e">
        <f t="shared" si="30"/>
        <v>#REF!</v>
      </c>
      <c r="W12" s="96" t="e">
        <f t="shared" ref="W12:AB12" si="31">W205</f>
        <v>#REF!</v>
      </c>
      <c r="X12" s="96" t="e">
        <f t="shared" si="31"/>
        <v>#REF!</v>
      </c>
      <c r="Y12" s="96" t="e">
        <f t="shared" si="31"/>
        <v>#REF!</v>
      </c>
      <c r="Z12" s="83" t="e">
        <f t="shared" si="31"/>
        <v>#REF!</v>
      </c>
      <c r="AA12" s="106">
        <f t="shared" si="31"/>
        <v>0</v>
      </c>
      <c r="AB12" s="156">
        <f t="shared" si="31"/>
        <v>0</v>
      </c>
      <c r="AC12" s="1"/>
      <c r="AD12" s="1"/>
      <c r="AE12" s="1"/>
      <c r="AF12" s="1"/>
      <c r="AG12" s="1"/>
      <c r="AH12" s="1"/>
      <c r="AI12" s="1"/>
      <c r="AJ12" s="1"/>
      <c r="AK12" s="1"/>
      <c r="AL12" s="1"/>
      <c r="AM12" s="1"/>
      <c r="AN12" s="1"/>
      <c r="AO12" s="1"/>
    </row>
    <row r="13" spans="1:41" s="3" customFormat="1">
      <c r="A13" s="181">
        <v>2200</v>
      </c>
      <c r="B13" s="38" t="s">
        <v>222</v>
      </c>
      <c r="C13" s="38"/>
      <c r="D13" s="37"/>
      <c r="E13" s="126"/>
      <c r="F13" s="123"/>
      <c r="G13" s="124"/>
      <c r="H13" s="125"/>
      <c r="I13" s="123"/>
      <c r="J13" s="124"/>
      <c r="K13" s="127"/>
      <c r="L13" s="21">
        <f t="shared" ref="L13:T13" si="32">L218</f>
        <v>0</v>
      </c>
      <c r="M13" s="96">
        <f t="shared" si="32"/>
        <v>0</v>
      </c>
      <c r="N13" s="21">
        <f t="shared" si="32"/>
        <v>0</v>
      </c>
      <c r="O13" s="96">
        <f t="shared" si="32"/>
        <v>0</v>
      </c>
      <c r="P13" s="96">
        <f t="shared" si="32"/>
        <v>0</v>
      </c>
      <c r="Q13" s="96">
        <f t="shared" ref="Q13" si="33">Q218</f>
        <v>0</v>
      </c>
      <c r="R13" s="96">
        <f t="shared" si="32"/>
        <v>0</v>
      </c>
      <c r="S13" s="19">
        <f t="shared" si="32"/>
        <v>0</v>
      </c>
      <c r="T13" s="96">
        <f t="shared" si="32"/>
        <v>0</v>
      </c>
      <c r="U13" s="96" t="e">
        <f t="shared" ref="U13:V13" si="34">U218</f>
        <v>#REF!</v>
      </c>
      <c r="V13" s="96" t="e">
        <f t="shared" si="34"/>
        <v>#REF!</v>
      </c>
      <c r="W13" s="96" t="e">
        <f t="shared" ref="W13:AB13" si="35">W218</f>
        <v>#REF!</v>
      </c>
      <c r="X13" s="96" t="e">
        <f t="shared" si="35"/>
        <v>#REF!</v>
      </c>
      <c r="Y13" s="96" t="e">
        <f t="shared" si="35"/>
        <v>#REF!</v>
      </c>
      <c r="Z13" s="83" t="e">
        <f t="shared" si="35"/>
        <v>#REF!</v>
      </c>
      <c r="AA13" s="106">
        <f t="shared" si="35"/>
        <v>0</v>
      </c>
      <c r="AB13" s="156">
        <f t="shared" si="35"/>
        <v>0</v>
      </c>
      <c r="AC13" s="1"/>
      <c r="AD13" s="1"/>
      <c r="AE13" s="1"/>
      <c r="AF13" s="1"/>
      <c r="AG13" s="1"/>
      <c r="AH13" s="1"/>
      <c r="AI13" s="1"/>
      <c r="AJ13" s="1"/>
      <c r="AK13" s="1"/>
      <c r="AL13" s="1"/>
      <c r="AM13" s="1"/>
      <c r="AN13" s="1"/>
      <c r="AO13" s="1"/>
    </row>
    <row r="14" spans="1:41" s="3" customFormat="1">
      <c r="A14" s="181">
        <v>2300</v>
      </c>
      <c r="B14" s="38" t="s">
        <v>223</v>
      </c>
      <c r="C14" s="38"/>
      <c r="D14" s="37"/>
      <c r="E14" s="126"/>
      <c r="F14" s="123"/>
      <c r="G14" s="124"/>
      <c r="H14" s="125"/>
      <c r="I14" s="123"/>
      <c r="J14" s="124"/>
      <c r="K14" s="127"/>
      <c r="L14" s="21">
        <f t="shared" ref="L14:T14" si="36">L234</f>
        <v>0</v>
      </c>
      <c r="M14" s="96">
        <f t="shared" si="36"/>
        <v>0</v>
      </c>
      <c r="N14" s="21">
        <f t="shared" si="36"/>
        <v>0</v>
      </c>
      <c r="O14" s="96">
        <f t="shared" si="36"/>
        <v>0</v>
      </c>
      <c r="P14" s="96">
        <f t="shared" si="36"/>
        <v>0</v>
      </c>
      <c r="Q14" s="96">
        <f t="shared" ref="Q14" si="37">Q234</f>
        <v>0</v>
      </c>
      <c r="R14" s="96">
        <f t="shared" si="36"/>
        <v>0</v>
      </c>
      <c r="S14" s="19">
        <f t="shared" si="36"/>
        <v>0</v>
      </c>
      <c r="T14" s="96">
        <f t="shared" si="36"/>
        <v>0</v>
      </c>
      <c r="U14" s="96" t="e">
        <f t="shared" ref="U14:V14" si="38">U234</f>
        <v>#REF!</v>
      </c>
      <c r="V14" s="96" t="e">
        <f t="shared" si="38"/>
        <v>#REF!</v>
      </c>
      <c r="W14" s="96" t="e">
        <f t="shared" ref="W14:AB14" si="39">W234</f>
        <v>#REF!</v>
      </c>
      <c r="X14" s="96" t="e">
        <f t="shared" si="39"/>
        <v>#REF!</v>
      </c>
      <c r="Y14" s="96" t="e">
        <f t="shared" si="39"/>
        <v>#REF!</v>
      </c>
      <c r="Z14" s="83" t="e">
        <f t="shared" si="39"/>
        <v>#REF!</v>
      </c>
      <c r="AA14" s="106">
        <f t="shared" si="39"/>
        <v>0</v>
      </c>
      <c r="AB14" s="156">
        <f t="shared" si="39"/>
        <v>0</v>
      </c>
      <c r="AC14" s="1"/>
      <c r="AD14" s="1"/>
      <c r="AE14" s="1"/>
      <c r="AF14" s="1"/>
      <c r="AG14" s="1"/>
      <c r="AH14" s="1"/>
      <c r="AI14" s="1"/>
      <c r="AJ14" s="1"/>
      <c r="AK14" s="1"/>
      <c r="AL14" s="1"/>
      <c r="AM14" s="1"/>
      <c r="AN14" s="1"/>
      <c r="AO14" s="1"/>
    </row>
    <row r="15" spans="1:41" s="3" customFormat="1">
      <c r="A15" s="181">
        <v>2400</v>
      </c>
      <c r="B15" s="38" t="s">
        <v>224</v>
      </c>
      <c r="C15" s="38"/>
      <c r="D15" s="37"/>
      <c r="E15" s="126"/>
      <c r="F15" s="123"/>
      <c r="G15" s="124"/>
      <c r="H15" s="125"/>
      <c r="I15" s="123"/>
      <c r="J15" s="124"/>
      <c r="K15" s="127"/>
      <c r="L15" s="21">
        <f t="shared" ref="L15:T15" si="40">L254</f>
        <v>0</v>
      </c>
      <c r="M15" s="96">
        <f t="shared" si="40"/>
        <v>0</v>
      </c>
      <c r="N15" s="21">
        <f t="shared" si="40"/>
        <v>0</v>
      </c>
      <c r="O15" s="96">
        <f t="shared" si="40"/>
        <v>0</v>
      </c>
      <c r="P15" s="96">
        <f t="shared" si="40"/>
        <v>0</v>
      </c>
      <c r="Q15" s="96">
        <f t="shared" ref="Q15" si="41">Q254</f>
        <v>0</v>
      </c>
      <c r="R15" s="96">
        <f t="shared" si="40"/>
        <v>0</v>
      </c>
      <c r="S15" s="19">
        <f t="shared" si="40"/>
        <v>0</v>
      </c>
      <c r="T15" s="96">
        <f t="shared" si="40"/>
        <v>0</v>
      </c>
      <c r="U15" s="96" t="e">
        <f t="shared" ref="U15:V15" si="42">U254</f>
        <v>#REF!</v>
      </c>
      <c r="V15" s="96" t="e">
        <f t="shared" si="42"/>
        <v>#REF!</v>
      </c>
      <c r="W15" s="96" t="e">
        <f t="shared" ref="W15:AB15" si="43">W254</f>
        <v>#REF!</v>
      </c>
      <c r="X15" s="96" t="e">
        <f t="shared" si="43"/>
        <v>#REF!</v>
      </c>
      <c r="Y15" s="96" t="e">
        <f t="shared" si="43"/>
        <v>#REF!</v>
      </c>
      <c r="Z15" s="83" t="e">
        <f t="shared" si="43"/>
        <v>#REF!</v>
      </c>
      <c r="AA15" s="106">
        <f t="shared" si="43"/>
        <v>0</v>
      </c>
      <c r="AB15" s="156">
        <f t="shared" si="43"/>
        <v>0</v>
      </c>
      <c r="AC15" s="1"/>
      <c r="AD15" s="1"/>
      <c r="AE15" s="1"/>
      <c r="AF15" s="1"/>
      <c r="AG15" s="1"/>
      <c r="AH15" s="1"/>
      <c r="AI15" s="1"/>
      <c r="AJ15" s="1"/>
      <c r="AK15" s="1"/>
      <c r="AL15" s="1"/>
      <c r="AM15" s="1"/>
      <c r="AN15" s="1"/>
      <c r="AO15" s="1"/>
    </row>
    <row r="16" spans="1:41" s="3" customFormat="1">
      <c r="A16" s="181">
        <v>2500</v>
      </c>
      <c r="B16" s="38" t="s">
        <v>225</v>
      </c>
      <c r="C16" s="38"/>
      <c r="D16" s="37"/>
      <c r="E16" s="126"/>
      <c r="F16" s="123"/>
      <c r="G16" s="124"/>
      <c r="H16" s="125"/>
      <c r="I16" s="123"/>
      <c r="J16" s="124"/>
      <c r="K16" s="127"/>
      <c r="L16" s="21">
        <f t="shared" ref="L16:N16" si="44">L281</f>
        <v>0</v>
      </c>
      <c r="M16" s="96">
        <f t="shared" si="44"/>
        <v>0</v>
      </c>
      <c r="N16" s="21">
        <f t="shared" si="44"/>
        <v>0</v>
      </c>
      <c r="O16" s="96">
        <f t="shared" ref="O16:T16" si="45">O281</f>
        <v>0</v>
      </c>
      <c r="P16" s="96">
        <f t="shared" si="45"/>
        <v>0</v>
      </c>
      <c r="Q16" s="96">
        <f t="shared" si="45"/>
        <v>0</v>
      </c>
      <c r="R16" s="96">
        <f t="shared" si="45"/>
        <v>0</v>
      </c>
      <c r="S16" s="19">
        <f t="shared" si="45"/>
        <v>0</v>
      </c>
      <c r="T16" s="96">
        <f t="shared" si="45"/>
        <v>0</v>
      </c>
      <c r="U16" s="96" t="e">
        <f t="shared" ref="U16:V16" si="46">U281</f>
        <v>#REF!</v>
      </c>
      <c r="V16" s="96" t="e">
        <f t="shared" si="46"/>
        <v>#REF!</v>
      </c>
      <c r="W16" s="96" t="e">
        <f t="shared" ref="W16:AB16" si="47">W281</f>
        <v>#REF!</v>
      </c>
      <c r="X16" s="96" t="e">
        <f t="shared" si="47"/>
        <v>#REF!</v>
      </c>
      <c r="Y16" s="96" t="e">
        <f t="shared" si="47"/>
        <v>#REF!</v>
      </c>
      <c r="Z16" s="83" t="e">
        <f t="shared" si="47"/>
        <v>#REF!</v>
      </c>
      <c r="AA16" s="106">
        <f t="shared" si="47"/>
        <v>0</v>
      </c>
      <c r="AB16" s="156">
        <f t="shared" si="47"/>
        <v>0</v>
      </c>
      <c r="AC16" s="1"/>
      <c r="AD16" s="1"/>
      <c r="AE16" s="1"/>
      <c r="AF16" s="1"/>
      <c r="AG16" s="1"/>
      <c r="AH16" s="1"/>
      <c r="AI16" s="1"/>
      <c r="AJ16" s="1"/>
      <c r="AK16" s="1"/>
      <c r="AL16" s="1"/>
      <c r="AM16" s="1"/>
      <c r="AN16" s="1"/>
      <c r="AO16" s="1"/>
    </row>
    <row r="17" spans="1:41" s="3" customFormat="1">
      <c r="A17" s="181">
        <v>2600</v>
      </c>
      <c r="B17" s="38" t="s">
        <v>226</v>
      </c>
      <c r="C17" s="38"/>
      <c r="D17" s="37"/>
      <c r="E17" s="126"/>
      <c r="F17" s="123"/>
      <c r="G17" s="124"/>
      <c r="H17" s="125"/>
      <c r="I17" s="123"/>
      <c r="J17" s="124"/>
      <c r="K17" s="127"/>
      <c r="L17" s="21">
        <f t="shared" ref="L17:T17" si="48">L294</f>
        <v>0</v>
      </c>
      <c r="M17" s="96">
        <f t="shared" si="48"/>
        <v>0</v>
      </c>
      <c r="N17" s="21">
        <f t="shared" si="48"/>
        <v>0</v>
      </c>
      <c r="O17" s="96">
        <f t="shared" si="48"/>
        <v>0</v>
      </c>
      <c r="P17" s="96">
        <f t="shared" si="48"/>
        <v>0</v>
      </c>
      <c r="Q17" s="96">
        <f t="shared" ref="Q17" si="49">Q294</f>
        <v>0</v>
      </c>
      <c r="R17" s="96">
        <f t="shared" si="48"/>
        <v>0</v>
      </c>
      <c r="S17" s="19">
        <f t="shared" si="48"/>
        <v>0</v>
      </c>
      <c r="T17" s="96">
        <f t="shared" si="48"/>
        <v>0</v>
      </c>
      <c r="U17" s="96" t="e">
        <f t="shared" ref="U17:V17" si="50">U294</f>
        <v>#REF!</v>
      </c>
      <c r="V17" s="96" t="e">
        <f t="shared" si="50"/>
        <v>#REF!</v>
      </c>
      <c r="W17" s="96" t="e">
        <f t="shared" ref="W17:AB17" si="51">W294</f>
        <v>#REF!</v>
      </c>
      <c r="X17" s="96" t="e">
        <f t="shared" si="51"/>
        <v>#REF!</v>
      </c>
      <c r="Y17" s="96" t="e">
        <f t="shared" si="51"/>
        <v>#REF!</v>
      </c>
      <c r="Z17" s="83" t="e">
        <f t="shared" si="51"/>
        <v>#REF!</v>
      </c>
      <c r="AA17" s="106">
        <f t="shared" si="51"/>
        <v>0</v>
      </c>
      <c r="AB17" s="156">
        <f t="shared" si="51"/>
        <v>0</v>
      </c>
      <c r="AC17" s="1"/>
      <c r="AD17" s="1"/>
      <c r="AE17" s="1"/>
      <c r="AF17" s="1"/>
      <c r="AG17" s="1"/>
      <c r="AH17" s="1"/>
      <c r="AI17" s="1"/>
      <c r="AJ17" s="1"/>
      <c r="AK17" s="1"/>
      <c r="AL17" s="1"/>
      <c r="AM17" s="1"/>
      <c r="AN17" s="1"/>
      <c r="AO17" s="1"/>
    </row>
    <row r="18" spans="1:41" s="3" customFormat="1">
      <c r="A18" s="181">
        <v>2800</v>
      </c>
      <c r="B18" s="38" t="s">
        <v>227</v>
      </c>
      <c r="C18" s="38"/>
      <c r="D18" s="37"/>
      <c r="E18" s="126"/>
      <c r="F18" s="123"/>
      <c r="G18" s="124"/>
      <c r="H18" s="125"/>
      <c r="I18" s="123"/>
      <c r="J18" s="124"/>
      <c r="K18" s="127"/>
      <c r="L18" s="21">
        <f t="shared" ref="L18:T18" si="52">L312</f>
        <v>0</v>
      </c>
      <c r="M18" s="96">
        <f t="shared" si="52"/>
        <v>0</v>
      </c>
      <c r="N18" s="21">
        <f t="shared" si="52"/>
        <v>0</v>
      </c>
      <c r="O18" s="96">
        <f t="shared" si="52"/>
        <v>0</v>
      </c>
      <c r="P18" s="96">
        <f t="shared" si="52"/>
        <v>0</v>
      </c>
      <c r="Q18" s="96">
        <f t="shared" ref="Q18" si="53">Q312</f>
        <v>0</v>
      </c>
      <c r="R18" s="96">
        <f t="shared" si="52"/>
        <v>0</v>
      </c>
      <c r="S18" s="19">
        <f t="shared" si="52"/>
        <v>0</v>
      </c>
      <c r="T18" s="96">
        <f t="shared" si="52"/>
        <v>0</v>
      </c>
      <c r="U18" s="96" t="e">
        <f t="shared" ref="U18:V18" si="54">U312</f>
        <v>#REF!</v>
      </c>
      <c r="V18" s="96" t="e">
        <f t="shared" si="54"/>
        <v>#REF!</v>
      </c>
      <c r="W18" s="96" t="e">
        <f t="shared" ref="W18:AB18" si="55">W312</f>
        <v>#REF!</v>
      </c>
      <c r="X18" s="96" t="e">
        <f t="shared" si="55"/>
        <v>#REF!</v>
      </c>
      <c r="Y18" s="96" t="e">
        <f t="shared" si="55"/>
        <v>#REF!</v>
      </c>
      <c r="Z18" s="83" t="e">
        <f t="shared" si="55"/>
        <v>#REF!</v>
      </c>
      <c r="AA18" s="106">
        <f t="shared" si="55"/>
        <v>0</v>
      </c>
      <c r="AB18" s="156">
        <f t="shared" si="55"/>
        <v>0</v>
      </c>
      <c r="AC18" s="1"/>
      <c r="AD18" s="1"/>
      <c r="AE18" s="1"/>
      <c r="AF18" s="1"/>
      <c r="AG18" s="1"/>
      <c r="AH18" s="1"/>
      <c r="AI18" s="1"/>
      <c r="AJ18" s="1"/>
      <c r="AK18" s="1"/>
      <c r="AL18" s="1"/>
      <c r="AM18" s="1"/>
      <c r="AN18" s="1"/>
      <c r="AO18" s="1"/>
    </row>
    <row r="19" spans="1:41" s="3" customFormat="1">
      <c r="A19" s="181">
        <v>2900</v>
      </c>
      <c r="B19" s="38" t="s">
        <v>228</v>
      </c>
      <c r="C19" s="38"/>
      <c r="D19" s="37"/>
      <c r="E19" s="126"/>
      <c r="F19" s="123"/>
      <c r="G19" s="124"/>
      <c r="H19" s="125"/>
      <c r="I19" s="123"/>
      <c r="J19" s="124"/>
      <c r="K19" s="127"/>
      <c r="L19" s="21">
        <f t="shared" ref="L19:T19" si="56">L329</f>
        <v>0</v>
      </c>
      <c r="M19" s="96">
        <f t="shared" si="56"/>
        <v>0</v>
      </c>
      <c r="N19" s="21">
        <f t="shared" si="56"/>
        <v>0</v>
      </c>
      <c r="O19" s="96">
        <f t="shared" si="56"/>
        <v>0</v>
      </c>
      <c r="P19" s="96">
        <f t="shared" si="56"/>
        <v>0</v>
      </c>
      <c r="Q19" s="96">
        <f t="shared" ref="Q19" si="57">Q329</f>
        <v>0</v>
      </c>
      <c r="R19" s="96">
        <f t="shared" si="56"/>
        <v>0</v>
      </c>
      <c r="S19" s="19">
        <f t="shared" si="56"/>
        <v>0</v>
      </c>
      <c r="T19" s="96">
        <f t="shared" si="56"/>
        <v>0</v>
      </c>
      <c r="U19" s="96" t="e">
        <f t="shared" ref="U19:V19" si="58">U329</f>
        <v>#REF!</v>
      </c>
      <c r="V19" s="96" t="e">
        <f t="shared" si="58"/>
        <v>#REF!</v>
      </c>
      <c r="W19" s="96" t="e">
        <f t="shared" ref="W19:AB19" si="59">W329</f>
        <v>#REF!</v>
      </c>
      <c r="X19" s="96" t="e">
        <f t="shared" si="59"/>
        <v>#REF!</v>
      </c>
      <c r="Y19" s="96" t="e">
        <f t="shared" si="59"/>
        <v>#REF!</v>
      </c>
      <c r="Z19" s="83" t="e">
        <f t="shared" si="59"/>
        <v>#REF!</v>
      </c>
      <c r="AA19" s="106">
        <f t="shared" si="59"/>
        <v>0</v>
      </c>
      <c r="AB19" s="156">
        <f t="shared" si="59"/>
        <v>0</v>
      </c>
      <c r="AC19" s="1"/>
      <c r="AD19" s="1"/>
      <c r="AE19" s="1"/>
      <c r="AF19" s="1"/>
      <c r="AG19" s="1"/>
      <c r="AH19" s="1"/>
      <c r="AI19" s="1"/>
      <c r="AJ19" s="1"/>
      <c r="AK19" s="1"/>
      <c r="AL19" s="1"/>
      <c r="AM19" s="1"/>
      <c r="AN19" s="1"/>
      <c r="AO19" s="1"/>
    </row>
    <row r="20" spans="1:41" s="3" customFormat="1">
      <c r="A20" s="181">
        <v>3000</v>
      </c>
      <c r="B20" s="38" t="s">
        <v>229</v>
      </c>
      <c r="C20" s="38"/>
      <c r="D20" s="37"/>
      <c r="E20" s="126"/>
      <c r="F20" s="123"/>
      <c r="G20" s="124"/>
      <c r="H20" s="125"/>
      <c r="I20" s="123"/>
      <c r="J20" s="124"/>
      <c r="K20" s="127"/>
      <c r="L20" s="21">
        <f t="shared" ref="L20:T20" si="60">L347</f>
        <v>0</v>
      </c>
      <c r="M20" s="96">
        <f t="shared" si="60"/>
        <v>0</v>
      </c>
      <c r="N20" s="21">
        <f t="shared" si="60"/>
        <v>0</v>
      </c>
      <c r="O20" s="96">
        <f t="shared" si="60"/>
        <v>0</v>
      </c>
      <c r="P20" s="96">
        <f t="shared" si="60"/>
        <v>0</v>
      </c>
      <c r="Q20" s="96">
        <f t="shared" ref="Q20" si="61">Q347</f>
        <v>0</v>
      </c>
      <c r="R20" s="96">
        <f t="shared" si="60"/>
        <v>0</v>
      </c>
      <c r="S20" s="19">
        <f t="shared" si="60"/>
        <v>0</v>
      </c>
      <c r="T20" s="96">
        <f t="shared" si="60"/>
        <v>0</v>
      </c>
      <c r="U20" s="96" t="e">
        <f t="shared" ref="U20:V20" si="62">U347</f>
        <v>#REF!</v>
      </c>
      <c r="V20" s="96" t="e">
        <f t="shared" si="62"/>
        <v>#REF!</v>
      </c>
      <c r="W20" s="96" t="e">
        <f t="shared" ref="W20:AB20" si="63">W347</f>
        <v>#REF!</v>
      </c>
      <c r="X20" s="96" t="e">
        <f t="shared" si="63"/>
        <v>#REF!</v>
      </c>
      <c r="Y20" s="96" t="e">
        <f t="shared" si="63"/>
        <v>#REF!</v>
      </c>
      <c r="Z20" s="83" t="e">
        <f t="shared" si="63"/>
        <v>#REF!</v>
      </c>
      <c r="AA20" s="106">
        <f t="shared" si="63"/>
        <v>0</v>
      </c>
      <c r="AB20" s="156">
        <f t="shared" si="63"/>
        <v>0</v>
      </c>
      <c r="AC20" s="1"/>
      <c r="AD20" s="1"/>
      <c r="AE20" s="1"/>
      <c r="AF20" s="1"/>
      <c r="AG20" s="1"/>
      <c r="AH20" s="1"/>
      <c r="AI20" s="1"/>
      <c r="AJ20" s="1"/>
      <c r="AK20" s="1"/>
      <c r="AL20" s="1"/>
      <c r="AM20" s="1"/>
      <c r="AN20" s="1"/>
      <c r="AO20" s="1"/>
    </row>
    <row r="21" spans="1:41" s="3" customFormat="1">
      <c r="A21" s="181">
        <v>3200</v>
      </c>
      <c r="B21" s="38" t="s">
        <v>230</v>
      </c>
      <c r="C21" s="38"/>
      <c r="D21" s="37"/>
      <c r="E21" s="126"/>
      <c r="F21" s="123"/>
      <c r="G21" s="124"/>
      <c r="H21" s="125"/>
      <c r="I21" s="123"/>
      <c r="J21" s="124"/>
      <c r="K21" s="127"/>
      <c r="L21" s="21">
        <f t="shared" ref="L21:T21" si="64">L371</f>
        <v>0</v>
      </c>
      <c r="M21" s="96">
        <f t="shared" si="64"/>
        <v>0</v>
      </c>
      <c r="N21" s="21">
        <f t="shared" si="64"/>
        <v>0</v>
      </c>
      <c r="O21" s="96">
        <f t="shared" si="64"/>
        <v>0</v>
      </c>
      <c r="P21" s="96">
        <f t="shared" si="64"/>
        <v>0</v>
      </c>
      <c r="Q21" s="96">
        <f t="shared" ref="Q21" si="65">Q371</f>
        <v>0</v>
      </c>
      <c r="R21" s="96">
        <f t="shared" si="64"/>
        <v>0</v>
      </c>
      <c r="S21" s="19">
        <f t="shared" si="64"/>
        <v>0</v>
      </c>
      <c r="T21" s="96">
        <f t="shared" si="64"/>
        <v>0</v>
      </c>
      <c r="U21" s="96" t="e">
        <f t="shared" ref="U21:V21" si="66">U371</f>
        <v>#REF!</v>
      </c>
      <c r="V21" s="96" t="e">
        <f t="shared" si="66"/>
        <v>#REF!</v>
      </c>
      <c r="W21" s="96" t="e">
        <f t="shared" ref="W21:AB21" si="67">W371</f>
        <v>#REF!</v>
      </c>
      <c r="X21" s="96" t="e">
        <f t="shared" si="67"/>
        <v>#REF!</v>
      </c>
      <c r="Y21" s="96" t="e">
        <f t="shared" si="67"/>
        <v>#REF!</v>
      </c>
      <c r="Z21" s="83" t="e">
        <f t="shared" si="67"/>
        <v>#REF!</v>
      </c>
      <c r="AA21" s="106">
        <f t="shared" si="67"/>
        <v>0</v>
      </c>
      <c r="AB21" s="156">
        <f t="shared" si="67"/>
        <v>0</v>
      </c>
      <c r="AC21" s="1"/>
      <c r="AD21" s="1"/>
      <c r="AE21" s="1"/>
      <c r="AF21" s="1"/>
      <c r="AG21" s="1"/>
      <c r="AH21" s="1"/>
      <c r="AI21" s="1"/>
      <c r="AJ21" s="1"/>
      <c r="AK21" s="1"/>
      <c r="AL21" s="1"/>
      <c r="AM21" s="1"/>
      <c r="AN21" s="1"/>
      <c r="AO21" s="1"/>
    </row>
    <row r="22" spans="1:41" s="3" customFormat="1">
      <c r="A22" s="181">
        <v>3400</v>
      </c>
      <c r="B22" s="38" t="s">
        <v>231</v>
      </c>
      <c r="C22" s="38"/>
      <c r="D22" s="37"/>
      <c r="E22" s="126"/>
      <c r="F22" s="123"/>
      <c r="G22" s="124"/>
      <c r="H22" s="125"/>
      <c r="I22" s="123"/>
      <c r="J22" s="124"/>
      <c r="K22" s="127"/>
      <c r="L22" s="21">
        <f t="shared" ref="L22:T22" si="68">L391</f>
        <v>0</v>
      </c>
      <c r="M22" s="96">
        <f t="shared" si="68"/>
        <v>0</v>
      </c>
      <c r="N22" s="21">
        <f t="shared" si="68"/>
        <v>0</v>
      </c>
      <c r="O22" s="96">
        <f t="shared" si="68"/>
        <v>0</v>
      </c>
      <c r="P22" s="96">
        <f t="shared" si="68"/>
        <v>0</v>
      </c>
      <c r="Q22" s="96">
        <f t="shared" ref="Q22" si="69">Q391</f>
        <v>0</v>
      </c>
      <c r="R22" s="96">
        <f t="shared" si="68"/>
        <v>0</v>
      </c>
      <c r="S22" s="19">
        <f t="shared" si="68"/>
        <v>0</v>
      </c>
      <c r="T22" s="96">
        <f t="shared" si="68"/>
        <v>0</v>
      </c>
      <c r="U22" s="96" t="e">
        <f t="shared" ref="U22:V22" si="70">U391</f>
        <v>#REF!</v>
      </c>
      <c r="V22" s="96" t="e">
        <f t="shared" si="70"/>
        <v>#REF!</v>
      </c>
      <c r="W22" s="96" t="e">
        <f t="shared" ref="W22:AB22" si="71">W391</f>
        <v>#REF!</v>
      </c>
      <c r="X22" s="96" t="e">
        <f t="shared" si="71"/>
        <v>#REF!</v>
      </c>
      <c r="Y22" s="96" t="e">
        <f t="shared" si="71"/>
        <v>#REF!</v>
      </c>
      <c r="Z22" s="83" t="e">
        <f t="shared" si="71"/>
        <v>#REF!</v>
      </c>
      <c r="AA22" s="106">
        <f t="shared" si="71"/>
        <v>0</v>
      </c>
      <c r="AB22" s="156">
        <f t="shared" si="71"/>
        <v>0</v>
      </c>
      <c r="AC22" s="1"/>
      <c r="AD22" s="1"/>
      <c r="AE22" s="1"/>
      <c r="AF22" s="1"/>
      <c r="AG22" s="1"/>
      <c r="AH22" s="1"/>
      <c r="AI22" s="1"/>
      <c r="AJ22" s="1"/>
      <c r="AK22" s="1"/>
      <c r="AL22" s="1"/>
      <c r="AM22" s="1"/>
      <c r="AN22" s="1"/>
      <c r="AO22" s="1"/>
    </row>
    <row r="23" spans="1:41" s="3" customFormat="1">
      <c r="A23" s="181">
        <v>3500</v>
      </c>
      <c r="B23" s="38" t="s">
        <v>232</v>
      </c>
      <c r="C23" s="38"/>
      <c r="D23" s="37"/>
      <c r="E23" s="126"/>
      <c r="F23" s="123"/>
      <c r="G23" s="124"/>
      <c r="H23" s="125"/>
      <c r="I23" s="123"/>
      <c r="J23" s="124"/>
      <c r="K23" s="127"/>
      <c r="L23" s="21">
        <f t="shared" ref="L23:T23" si="72">L410</f>
        <v>0</v>
      </c>
      <c r="M23" s="96">
        <f t="shared" si="72"/>
        <v>0</v>
      </c>
      <c r="N23" s="21">
        <f t="shared" si="72"/>
        <v>0</v>
      </c>
      <c r="O23" s="96">
        <f t="shared" si="72"/>
        <v>0</v>
      </c>
      <c r="P23" s="96">
        <f t="shared" si="72"/>
        <v>0</v>
      </c>
      <c r="Q23" s="96">
        <f t="shared" ref="Q23" si="73">Q410</f>
        <v>0</v>
      </c>
      <c r="R23" s="96">
        <f t="shared" si="72"/>
        <v>0</v>
      </c>
      <c r="S23" s="19">
        <f t="shared" si="72"/>
        <v>0</v>
      </c>
      <c r="T23" s="96">
        <f t="shared" si="72"/>
        <v>0</v>
      </c>
      <c r="U23" s="96" t="e">
        <f t="shared" ref="U23:V23" si="74">U410</f>
        <v>#REF!</v>
      </c>
      <c r="V23" s="96" t="e">
        <f t="shared" si="74"/>
        <v>#REF!</v>
      </c>
      <c r="W23" s="96" t="e">
        <f t="shared" ref="W23:AB23" si="75">W410</f>
        <v>#REF!</v>
      </c>
      <c r="X23" s="96" t="e">
        <f t="shared" si="75"/>
        <v>#REF!</v>
      </c>
      <c r="Y23" s="96" t="e">
        <f t="shared" si="75"/>
        <v>#REF!</v>
      </c>
      <c r="Z23" s="83" t="e">
        <f t="shared" si="75"/>
        <v>#REF!</v>
      </c>
      <c r="AA23" s="106">
        <f t="shared" si="75"/>
        <v>0</v>
      </c>
      <c r="AB23" s="156">
        <f t="shared" si="75"/>
        <v>0</v>
      </c>
      <c r="AC23" s="1"/>
      <c r="AD23" s="1"/>
      <c r="AE23" s="1"/>
      <c r="AF23" s="1"/>
      <c r="AG23" s="1"/>
      <c r="AH23" s="1"/>
      <c r="AI23" s="1"/>
      <c r="AJ23" s="1"/>
      <c r="AK23" s="1"/>
      <c r="AL23" s="1"/>
      <c r="AM23" s="1"/>
      <c r="AN23" s="1"/>
      <c r="AO23" s="1"/>
    </row>
    <row r="24" spans="1:41" s="3" customFormat="1">
      <c r="A24" s="181">
        <v>3600</v>
      </c>
      <c r="B24" s="38" t="s">
        <v>233</v>
      </c>
      <c r="C24" s="38"/>
      <c r="D24" s="37"/>
      <c r="E24" s="126"/>
      <c r="F24" s="123"/>
      <c r="G24" s="124"/>
      <c r="H24" s="125"/>
      <c r="I24" s="123"/>
      <c r="J24" s="124"/>
      <c r="K24" s="127"/>
      <c r="L24" s="21">
        <f t="shared" ref="L24:T24" si="76">L425</f>
        <v>0</v>
      </c>
      <c r="M24" s="96">
        <f t="shared" si="76"/>
        <v>0</v>
      </c>
      <c r="N24" s="21">
        <f t="shared" si="76"/>
        <v>0</v>
      </c>
      <c r="O24" s="96">
        <f t="shared" si="76"/>
        <v>0</v>
      </c>
      <c r="P24" s="96">
        <f t="shared" si="76"/>
        <v>0</v>
      </c>
      <c r="Q24" s="96">
        <f t="shared" ref="Q24" si="77">Q425</f>
        <v>0</v>
      </c>
      <c r="R24" s="96">
        <f t="shared" si="76"/>
        <v>0</v>
      </c>
      <c r="S24" s="19">
        <f t="shared" si="76"/>
        <v>0</v>
      </c>
      <c r="T24" s="96">
        <f t="shared" si="76"/>
        <v>0</v>
      </c>
      <c r="U24" s="96" t="e">
        <f t="shared" ref="U24:V24" si="78">U425</f>
        <v>#REF!</v>
      </c>
      <c r="V24" s="96" t="e">
        <f t="shared" si="78"/>
        <v>#REF!</v>
      </c>
      <c r="W24" s="96" t="e">
        <f t="shared" ref="W24:AB24" si="79">W425</f>
        <v>#REF!</v>
      </c>
      <c r="X24" s="96" t="e">
        <f t="shared" si="79"/>
        <v>#REF!</v>
      </c>
      <c r="Y24" s="96" t="e">
        <f t="shared" si="79"/>
        <v>#REF!</v>
      </c>
      <c r="Z24" s="83" t="e">
        <f t="shared" si="79"/>
        <v>#REF!</v>
      </c>
      <c r="AA24" s="106">
        <f t="shared" si="79"/>
        <v>0</v>
      </c>
      <c r="AB24" s="156">
        <f t="shared" si="79"/>
        <v>0</v>
      </c>
      <c r="AC24" s="1"/>
      <c r="AD24" s="1"/>
      <c r="AE24" s="1"/>
      <c r="AF24" s="1"/>
      <c r="AG24" s="1"/>
      <c r="AH24" s="1"/>
      <c r="AI24" s="1"/>
      <c r="AJ24" s="1"/>
      <c r="AK24" s="1"/>
      <c r="AL24" s="1"/>
      <c r="AM24" s="1"/>
      <c r="AN24" s="1"/>
      <c r="AO24" s="1"/>
    </row>
    <row r="25" spans="1:41" s="3" customFormat="1">
      <c r="A25" s="181">
        <v>3700</v>
      </c>
      <c r="B25" s="38" t="s">
        <v>234</v>
      </c>
      <c r="C25" s="38"/>
      <c r="D25" s="37"/>
      <c r="E25" s="126"/>
      <c r="F25" s="123"/>
      <c r="G25" s="124"/>
      <c r="H25" s="125"/>
      <c r="I25" s="123"/>
      <c r="J25" s="124"/>
      <c r="K25" s="127"/>
      <c r="L25" s="21">
        <f t="shared" ref="L25:T25" si="80">L447</f>
        <v>0</v>
      </c>
      <c r="M25" s="96">
        <f t="shared" si="80"/>
        <v>0</v>
      </c>
      <c r="N25" s="21">
        <f t="shared" si="80"/>
        <v>0</v>
      </c>
      <c r="O25" s="96">
        <f t="shared" si="80"/>
        <v>0</v>
      </c>
      <c r="P25" s="96">
        <f t="shared" si="80"/>
        <v>0</v>
      </c>
      <c r="Q25" s="96">
        <f t="shared" ref="Q25" si="81">Q447</f>
        <v>0</v>
      </c>
      <c r="R25" s="96">
        <f t="shared" si="80"/>
        <v>0</v>
      </c>
      <c r="S25" s="19">
        <f t="shared" si="80"/>
        <v>0</v>
      </c>
      <c r="T25" s="96">
        <f t="shared" si="80"/>
        <v>0</v>
      </c>
      <c r="U25" s="96" t="e">
        <f t="shared" ref="U25:V25" si="82">U447</f>
        <v>#REF!</v>
      </c>
      <c r="V25" s="96" t="e">
        <f t="shared" si="82"/>
        <v>#REF!</v>
      </c>
      <c r="W25" s="96" t="e">
        <f t="shared" ref="W25:AB25" si="83">W447</f>
        <v>#REF!</v>
      </c>
      <c r="X25" s="96" t="e">
        <f t="shared" si="83"/>
        <v>#REF!</v>
      </c>
      <c r="Y25" s="96" t="e">
        <f t="shared" si="83"/>
        <v>#REF!</v>
      </c>
      <c r="Z25" s="83" t="e">
        <f t="shared" si="83"/>
        <v>#REF!</v>
      </c>
      <c r="AA25" s="106">
        <f t="shared" si="83"/>
        <v>0</v>
      </c>
      <c r="AB25" s="156">
        <f t="shared" si="83"/>
        <v>0</v>
      </c>
      <c r="AC25" s="1"/>
      <c r="AD25" s="1"/>
      <c r="AE25" s="1"/>
      <c r="AF25" s="1"/>
      <c r="AG25" s="1"/>
      <c r="AH25" s="1"/>
      <c r="AI25" s="1"/>
      <c r="AJ25" s="1"/>
      <c r="AK25" s="1"/>
      <c r="AL25" s="1"/>
      <c r="AM25" s="1"/>
      <c r="AN25" s="1"/>
      <c r="AO25" s="1"/>
    </row>
    <row r="26" spans="1:41" s="3" customFormat="1">
      <c r="A26" s="181">
        <v>3800</v>
      </c>
      <c r="B26" s="38" t="s">
        <v>818</v>
      </c>
      <c r="C26" s="38"/>
      <c r="D26" s="37"/>
      <c r="E26" s="126"/>
      <c r="F26" s="123"/>
      <c r="G26" s="124"/>
      <c r="H26" s="125"/>
      <c r="I26" s="123"/>
      <c r="J26" s="124"/>
      <c r="K26" s="127"/>
      <c r="L26" s="21">
        <f t="shared" ref="L26:T26" si="84">L465</f>
        <v>0</v>
      </c>
      <c r="M26" s="96">
        <f t="shared" si="84"/>
        <v>0</v>
      </c>
      <c r="N26" s="21">
        <f t="shared" si="84"/>
        <v>0</v>
      </c>
      <c r="O26" s="96">
        <f t="shared" si="84"/>
        <v>0</v>
      </c>
      <c r="P26" s="96">
        <f t="shared" si="84"/>
        <v>0</v>
      </c>
      <c r="Q26" s="96">
        <f t="shared" ref="Q26" si="85">Q465</f>
        <v>0</v>
      </c>
      <c r="R26" s="96">
        <f t="shared" si="84"/>
        <v>0</v>
      </c>
      <c r="S26" s="19">
        <f t="shared" si="84"/>
        <v>0</v>
      </c>
      <c r="T26" s="96">
        <f t="shared" si="84"/>
        <v>0</v>
      </c>
      <c r="U26" s="96" t="e">
        <f t="shared" ref="U26:V26" si="86">U465</f>
        <v>#REF!</v>
      </c>
      <c r="V26" s="96" t="e">
        <f t="shared" si="86"/>
        <v>#REF!</v>
      </c>
      <c r="W26" s="96" t="e">
        <f t="shared" ref="W26:AB26" si="87">W465</f>
        <v>#REF!</v>
      </c>
      <c r="X26" s="96" t="e">
        <f t="shared" si="87"/>
        <v>#REF!</v>
      </c>
      <c r="Y26" s="96" t="e">
        <f t="shared" si="87"/>
        <v>#REF!</v>
      </c>
      <c r="Z26" s="83" t="e">
        <f t="shared" si="87"/>
        <v>#REF!</v>
      </c>
      <c r="AA26" s="106">
        <f t="shared" si="87"/>
        <v>0</v>
      </c>
      <c r="AB26" s="156">
        <f t="shared" si="87"/>
        <v>0</v>
      </c>
      <c r="AC26" s="1"/>
      <c r="AD26" s="1"/>
      <c r="AE26" s="1"/>
      <c r="AF26" s="1"/>
      <c r="AG26" s="1"/>
      <c r="AH26" s="1"/>
      <c r="AI26" s="1"/>
      <c r="AJ26" s="1"/>
      <c r="AK26" s="1"/>
      <c r="AL26" s="1"/>
      <c r="AM26" s="1"/>
      <c r="AN26" s="1"/>
      <c r="AO26" s="1"/>
    </row>
    <row r="27" spans="1:41" s="3" customFormat="1">
      <c r="A27" s="181">
        <v>3900</v>
      </c>
      <c r="B27" s="38" t="s">
        <v>236</v>
      </c>
      <c r="C27" s="38"/>
      <c r="D27" s="18"/>
      <c r="E27" s="123"/>
      <c r="F27" s="123"/>
      <c r="G27" s="124"/>
      <c r="H27" s="123"/>
      <c r="I27" s="123"/>
      <c r="J27" s="123"/>
      <c r="K27" s="127"/>
      <c r="L27" s="21">
        <f t="shared" ref="L27:T27" si="88">L476</f>
        <v>0</v>
      </c>
      <c r="M27" s="96">
        <f t="shared" si="88"/>
        <v>0</v>
      </c>
      <c r="N27" s="21">
        <f t="shared" si="88"/>
        <v>0</v>
      </c>
      <c r="O27" s="96">
        <f t="shared" si="88"/>
        <v>0</v>
      </c>
      <c r="P27" s="96">
        <f t="shared" si="88"/>
        <v>0</v>
      </c>
      <c r="Q27" s="96">
        <f t="shared" ref="Q27" si="89">Q476</f>
        <v>0</v>
      </c>
      <c r="R27" s="96">
        <f t="shared" si="88"/>
        <v>0</v>
      </c>
      <c r="S27" s="19">
        <f t="shared" si="88"/>
        <v>0</v>
      </c>
      <c r="T27" s="96">
        <f t="shared" si="88"/>
        <v>0</v>
      </c>
      <c r="U27" s="96" t="e">
        <f t="shared" ref="U27:V27" si="90">U476</f>
        <v>#REF!</v>
      </c>
      <c r="V27" s="96" t="e">
        <f t="shared" si="90"/>
        <v>#REF!</v>
      </c>
      <c r="W27" s="96" t="e">
        <f t="shared" ref="W27:AB27" si="91">W476</f>
        <v>#REF!</v>
      </c>
      <c r="X27" s="96" t="e">
        <f t="shared" si="91"/>
        <v>#REF!</v>
      </c>
      <c r="Y27" s="96" t="e">
        <f t="shared" si="91"/>
        <v>#REF!</v>
      </c>
      <c r="Z27" s="83" t="e">
        <f t="shared" si="91"/>
        <v>#REF!</v>
      </c>
      <c r="AA27" s="106">
        <f t="shared" si="91"/>
        <v>0</v>
      </c>
      <c r="AB27" s="156">
        <f t="shared" si="91"/>
        <v>0</v>
      </c>
      <c r="AC27" s="1"/>
      <c r="AD27" s="1"/>
      <c r="AE27" s="1"/>
      <c r="AF27" s="1"/>
      <c r="AG27" s="1"/>
      <c r="AH27" s="1"/>
      <c r="AI27" s="1"/>
      <c r="AJ27" s="1"/>
      <c r="AK27" s="1"/>
      <c r="AL27" s="1"/>
      <c r="AM27" s="1"/>
      <c r="AN27" s="1"/>
      <c r="AO27" s="1"/>
    </row>
    <row r="28" spans="1:41" s="3" customFormat="1">
      <c r="A28" s="181">
        <v>4000</v>
      </c>
      <c r="B28" s="38" t="s">
        <v>817</v>
      </c>
      <c r="C28" s="38"/>
      <c r="D28" s="37"/>
      <c r="E28" s="126"/>
      <c r="F28" s="123"/>
      <c r="G28" s="124"/>
      <c r="H28" s="125"/>
      <c r="I28" s="123"/>
      <c r="J28" s="124"/>
      <c r="K28" s="127"/>
      <c r="L28" s="21">
        <f t="shared" ref="L28:T28" si="92">L494</f>
        <v>0</v>
      </c>
      <c r="M28" s="96">
        <f t="shared" si="92"/>
        <v>0</v>
      </c>
      <c r="N28" s="21">
        <f t="shared" si="92"/>
        <v>0</v>
      </c>
      <c r="O28" s="96">
        <f t="shared" si="92"/>
        <v>0</v>
      </c>
      <c r="P28" s="96">
        <f t="shared" si="92"/>
        <v>0</v>
      </c>
      <c r="Q28" s="96">
        <f t="shared" ref="Q28" si="93">Q494</f>
        <v>0</v>
      </c>
      <c r="R28" s="96">
        <f t="shared" si="92"/>
        <v>0</v>
      </c>
      <c r="S28" s="19">
        <f t="shared" si="92"/>
        <v>0</v>
      </c>
      <c r="T28" s="96">
        <f t="shared" si="92"/>
        <v>0</v>
      </c>
      <c r="U28" s="96" t="e">
        <f t="shared" ref="U28:V28" si="94">U494</f>
        <v>#REF!</v>
      </c>
      <c r="V28" s="96" t="e">
        <f t="shared" si="94"/>
        <v>#REF!</v>
      </c>
      <c r="W28" s="96" t="e">
        <f t="shared" ref="W28:AB28" si="95">W494</f>
        <v>#REF!</v>
      </c>
      <c r="X28" s="96" t="e">
        <f t="shared" si="95"/>
        <v>#REF!</v>
      </c>
      <c r="Y28" s="96" t="e">
        <f t="shared" si="95"/>
        <v>#REF!</v>
      </c>
      <c r="Z28" s="83" t="e">
        <f t="shared" si="95"/>
        <v>#REF!</v>
      </c>
      <c r="AA28" s="106">
        <f t="shared" si="95"/>
        <v>0</v>
      </c>
      <c r="AB28" s="156">
        <f t="shared" si="95"/>
        <v>0</v>
      </c>
      <c r="AC28" s="1"/>
      <c r="AD28" s="1"/>
      <c r="AE28" s="1"/>
      <c r="AF28" s="1"/>
      <c r="AG28" s="1"/>
      <c r="AH28" s="1"/>
      <c r="AI28" s="1"/>
      <c r="AJ28" s="1"/>
      <c r="AK28" s="1"/>
      <c r="AL28" s="1"/>
      <c r="AM28" s="1"/>
      <c r="AN28" s="1"/>
      <c r="AO28" s="1"/>
    </row>
    <row r="29" spans="1:41" s="3" customFormat="1">
      <c r="A29" s="181">
        <v>4100</v>
      </c>
      <c r="B29" s="38" t="s">
        <v>816</v>
      </c>
      <c r="C29" s="38"/>
      <c r="D29" s="37"/>
      <c r="E29" s="126"/>
      <c r="F29" s="123"/>
      <c r="G29" s="124"/>
      <c r="H29" s="125"/>
      <c r="I29" s="123"/>
      <c r="J29" s="124"/>
      <c r="K29" s="127"/>
      <c r="L29" s="22">
        <f t="shared" ref="L29:T29" si="96">L503</f>
        <v>0</v>
      </c>
      <c r="M29" s="99">
        <f t="shared" si="96"/>
        <v>0</v>
      </c>
      <c r="N29" s="22">
        <f t="shared" si="96"/>
        <v>0</v>
      </c>
      <c r="O29" s="99">
        <f t="shared" si="96"/>
        <v>0</v>
      </c>
      <c r="P29" s="99">
        <f t="shared" si="96"/>
        <v>0</v>
      </c>
      <c r="Q29" s="99">
        <f t="shared" ref="Q29" si="97">Q503</f>
        <v>0</v>
      </c>
      <c r="R29" s="99">
        <f t="shared" si="96"/>
        <v>0</v>
      </c>
      <c r="S29" s="19">
        <f t="shared" si="96"/>
        <v>0</v>
      </c>
      <c r="T29" s="99">
        <f t="shared" si="96"/>
        <v>0</v>
      </c>
      <c r="U29" s="99" t="e">
        <f t="shared" ref="U29:V29" si="98">U503</f>
        <v>#REF!</v>
      </c>
      <c r="V29" s="99" t="e">
        <f t="shared" si="98"/>
        <v>#REF!</v>
      </c>
      <c r="W29" s="99" t="e">
        <f t="shared" ref="W29:AB29" si="99">W503</f>
        <v>#REF!</v>
      </c>
      <c r="X29" s="99" t="e">
        <f t="shared" si="99"/>
        <v>#REF!</v>
      </c>
      <c r="Y29" s="99" t="e">
        <f t="shared" si="99"/>
        <v>#REF!</v>
      </c>
      <c r="Z29" s="86" t="e">
        <f t="shared" si="99"/>
        <v>#REF!</v>
      </c>
      <c r="AA29" s="109">
        <f t="shared" si="99"/>
        <v>0</v>
      </c>
      <c r="AB29" s="159">
        <f t="shared" si="99"/>
        <v>0</v>
      </c>
      <c r="AC29" s="1"/>
      <c r="AD29" s="1"/>
      <c r="AE29" s="1"/>
      <c r="AF29" s="1"/>
      <c r="AG29" s="1"/>
      <c r="AH29" s="1"/>
      <c r="AI29" s="1"/>
      <c r="AJ29" s="1"/>
      <c r="AK29" s="1"/>
      <c r="AL29" s="1"/>
      <c r="AM29" s="1"/>
      <c r="AN29" s="1"/>
      <c r="AO29" s="1"/>
    </row>
    <row r="30" spans="1:41" s="3" customFormat="1">
      <c r="A30" s="181">
        <v>4300</v>
      </c>
      <c r="B30" s="38" t="s">
        <v>385</v>
      </c>
      <c r="C30" s="38"/>
      <c r="D30" s="37"/>
      <c r="E30" s="126"/>
      <c r="F30" s="123"/>
      <c r="G30" s="124"/>
      <c r="H30" s="125"/>
      <c r="I30" s="123"/>
      <c r="J30" s="124"/>
      <c r="K30" s="127"/>
      <c r="L30" s="22">
        <f t="shared" ref="L30:T30" si="100">L508</f>
        <v>0</v>
      </c>
      <c r="M30" s="99">
        <f t="shared" si="100"/>
        <v>0</v>
      </c>
      <c r="N30" s="22">
        <f t="shared" si="100"/>
        <v>0</v>
      </c>
      <c r="O30" s="99">
        <f t="shared" si="100"/>
        <v>0</v>
      </c>
      <c r="P30" s="99">
        <f t="shared" si="100"/>
        <v>0</v>
      </c>
      <c r="Q30" s="99">
        <f t="shared" ref="Q30" si="101">Q508</f>
        <v>0</v>
      </c>
      <c r="R30" s="99">
        <f t="shared" si="100"/>
        <v>0</v>
      </c>
      <c r="S30" s="19">
        <f t="shared" si="100"/>
        <v>0</v>
      </c>
      <c r="T30" s="99">
        <f t="shared" si="100"/>
        <v>0</v>
      </c>
      <c r="U30" s="99" t="e">
        <f t="shared" ref="U30:V30" si="102">U508</f>
        <v>#REF!</v>
      </c>
      <c r="V30" s="99" t="e">
        <f t="shared" si="102"/>
        <v>#REF!</v>
      </c>
      <c r="W30" s="99" t="e">
        <f t="shared" ref="W30:AB30" si="103">W508</f>
        <v>#REF!</v>
      </c>
      <c r="X30" s="99" t="e">
        <f t="shared" si="103"/>
        <v>#REF!</v>
      </c>
      <c r="Y30" s="99" t="e">
        <f t="shared" si="103"/>
        <v>#REF!</v>
      </c>
      <c r="Z30" s="86" t="e">
        <f t="shared" si="103"/>
        <v>#REF!</v>
      </c>
      <c r="AA30" s="109">
        <f t="shared" si="103"/>
        <v>0</v>
      </c>
      <c r="AB30" s="159">
        <f t="shared" si="103"/>
        <v>0</v>
      </c>
      <c r="AC30" s="1"/>
      <c r="AD30" s="1"/>
      <c r="AE30" s="1"/>
      <c r="AF30" s="1"/>
      <c r="AG30" s="1"/>
      <c r="AH30" s="1"/>
      <c r="AI30" s="1"/>
      <c r="AJ30" s="1"/>
      <c r="AK30" s="1"/>
      <c r="AL30" s="1"/>
      <c r="AM30" s="1"/>
      <c r="AN30" s="1"/>
      <c r="AO30" s="1"/>
    </row>
    <row r="31" spans="1:41" s="3" customFormat="1">
      <c r="A31" s="181">
        <v>4400</v>
      </c>
      <c r="B31" s="38" t="s">
        <v>238</v>
      </c>
      <c r="C31" s="38"/>
      <c r="D31" s="37"/>
      <c r="E31" s="126"/>
      <c r="F31" s="123"/>
      <c r="G31" s="124"/>
      <c r="H31" s="125"/>
      <c r="I31" s="123"/>
      <c r="J31" s="124"/>
      <c r="K31" s="127"/>
      <c r="L31" s="22">
        <f t="shared" ref="L31:T31" si="104">L511</f>
        <v>0</v>
      </c>
      <c r="M31" s="99">
        <f t="shared" si="104"/>
        <v>0</v>
      </c>
      <c r="N31" s="22">
        <f t="shared" si="104"/>
        <v>0</v>
      </c>
      <c r="O31" s="99">
        <f t="shared" si="104"/>
        <v>0</v>
      </c>
      <c r="P31" s="99">
        <f t="shared" si="104"/>
        <v>0</v>
      </c>
      <c r="Q31" s="99">
        <f t="shared" ref="Q31" si="105">Q511</f>
        <v>0</v>
      </c>
      <c r="R31" s="99">
        <f t="shared" si="104"/>
        <v>0</v>
      </c>
      <c r="S31" s="19">
        <f t="shared" si="104"/>
        <v>0</v>
      </c>
      <c r="T31" s="99">
        <f t="shared" si="104"/>
        <v>0</v>
      </c>
      <c r="U31" s="99" t="e">
        <f t="shared" ref="U31:V31" si="106">U511</f>
        <v>#REF!</v>
      </c>
      <c r="V31" s="99" t="e">
        <f t="shared" si="106"/>
        <v>#REF!</v>
      </c>
      <c r="W31" s="99" t="e">
        <f t="shared" ref="W31:AB31" si="107">W511</f>
        <v>#REF!</v>
      </c>
      <c r="X31" s="99" t="e">
        <f t="shared" si="107"/>
        <v>#REF!</v>
      </c>
      <c r="Y31" s="99" t="e">
        <f t="shared" si="107"/>
        <v>#REF!</v>
      </c>
      <c r="Z31" s="86" t="e">
        <f t="shared" si="107"/>
        <v>#REF!</v>
      </c>
      <c r="AA31" s="109">
        <f t="shared" si="107"/>
        <v>0</v>
      </c>
      <c r="AB31" s="159">
        <f t="shared" si="107"/>
        <v>0</v>
      </c>
      <c r="AC31" s="1"/>
      <c r="AD31" s="1"/>
      <c r="AE31" s="1"/>
      <c r="AF31" s="1"/>
      <c r="AG31" s="1"/>
      <c r="AH31" s="1"/>
      <c r="AI31" s="1"/>
      <c r="AJ31" s="1"/>
      <c r="AK31" s="1"/>
      <c r="AL31" s="1"/>
      <c r="AM31" s="1"/>
      <c r="AN31" s="1"/>
      <c r="AO31" s="1"/>
    </row>
    <row r="32" spans="1:41" s="3" customFormat="1">
      <c r="A32" s="181">
        <v>4500</v>
      </c>
      <c r="B32" s="38" t="s">
        <v>239</v>
      </c>
      <c r="C32" s="38"/>
      <c r="D32" s="37"/>
      <c r="E32" s="126"/>
      <c r="F32" s="123"/>
      <c r="G32" s="124"/>
      <c r="H32" s="125"/>
      <c r="I32" s="123"/>
      <c r="J32" s="124"/>
      <c r="K32" s="127"/>
      <c r="L32" s="23">
        <f t="shared" ref="L32:T32" si="108">L529</f>
        <v>0</v>
      </c>
      <c r="M32" s="97">
        <f t="shared" si="108"/>
        <v>0</v>
      </c>
      <c r="N32" s="23">
        <f t="shared" si="108"/>
        <v>0</v>
      </c>
      <c r="O32" s="97">
        <f t="shared" si="108"/>
        <v>0</v>
      </c>
      <c r="P32" s="97">
        <f t="shared" si="108"/>
        <v>0</v>
      </c>
      <c r="Q32" s="97">
        <f t="shared" ref="Q32" si="109">Q529</f>
        <v>0</v>
      </c>
      <c r="R32" s="97">
        <f t="shared" si="108"/>
        <v>0</v>
      </c>
      <c r="S32" s="27">
        <f t="shared" si="108"/>
        <v>0</v>
      </c>
      <c r="T32" s="97">
        <f t="shared" si="108"/>
        <v>0</v>
      </c>
      <c r="U32" s="97" t="e">
        <f t="shared" ref="U32:V32" si="110">U529</f>
        <v>#REF!</v>
      </c>
      <c r="V32" s="97" t="e">
        <f t="shared" si="110"/>
        <v>#REF!</v>
      </c>
      <c r="W32" s="97" t="e">
        <f t="shared" ref="W32:AB32" si="111">W529</f>
        <v>#REF!</v>
      </c>
      <c r="X32" s="97" t="e">
        <f t="shared" si="111"/>
        <v>#REF!</v>
      </c>
      <c r="Y32" s="97" t="e">
        <f t="shared" si="111"/>
        <v>#REF!</v>
      </c>
      <c r="Z32" s="84" t="e">
        <f t="shared" si="111"/>
        <v>#REF!</v>
      </c>
      <c r="AA32" s="107">
        <f t="shared" si="111"/>
        <v>0</v>
      </c>
      <c r="AB32" s="157">
        <f t="shared" si="111"/>
        <v>0</v>
      </c>
      <c r="AC32" s="1"/>
      <c r="AD32" s="1"/>
      <c r="AE32" s="1"/>
      <c r="AF32" s="1"/>
      <c r="AG32" s="1"/>
      <c r="AH32" s="1"/>
      <c r="AI32" s="1"/>
      <c r="AJ32" s="1"/>
      <c r="AK32" s="1"/>
      <c r="AL32" s="1"/>
      <c r="AM32" s="1"/>
      <c r="AN32" s="1"/>
      <c r="AO32" s="1"/>
    </row>
    <row r="33" spans="1:41" s="3" customFormat="1">
      <c r="A33" s="50"/>
      <c r="B33" s="51" t="s">
        <v>250</v>
      </c>
      <c r="C33" s="51"/>
      <c r="D33" s="37"/>
      <c r="E33" s="126"/>
      <c r="F33" s="123"/>
      <c r="G33" s="124"/>
      <c r="H33" s="125"/>
      <c r="I33" s="123"/>
      <c r="J33" s="124"/>
      <c r="K33" s="127"/>
      <c r="L33" s="24">
        <f>SUM(L12:L32)</f>
        <v>0</v>
      </c>
      <c r="M33" s="98">
        <f t="shared" ref="M33:T33" si="112">SUM(M12:M32)</f>
        <v>0</v>
      </c>
      <c r="N33" s="24">
        <f t="shared" si="112"/>
        <v>0</v>
      </c>
      <c r="O33" s="98">
        <f t="shared" si="112"/>
        <v>0</v>
      </c>
      <c r="P33" s="98">
        <f t="shared" si="112"/>
        <v>0</v>
      </c>
      <c r="Q33" s="98">
        <f t="shared" ref="Q33" si="113">SUM(Q12:Q32)</f>
        <v>0</v>
      </c>
      <c r="R33" s="98">
        <f t="shared" si="112"/>
        <v>0</v>
      </c>
      <c r="S33" s="19">
        <f t="shared" si="112"/>
        <v>0</v>
      </c>
      <c r="T33" s="98">
        <f t="shared" si="112"/>
        <v>0</v>
      </c>
      <c r="U33" s="98" t="e">
        <f t="shared" ref="U33:V33" si="114">SUM(U12:U32)</f>
        <v>#REF!</v>
      </c>
      <c r="V33" s="98" t="e">
        <f t="shared" si="114"/>
        <v>#REF!</v>
      </c>
      <c r="W33" s="98" t="e">
        <f t="shared" ref="W33:AB33" si="115">SUM(W12:W32)</f>
        <v>#REF!</v>
      </c>
      <c r="X33" s="98" t="e">
        <f t="shared" si="115"/>
        <v>#REF!</v>
      </c>
      <c r="Y33" s="98" t="e">
        <f t="shared" si="115"/>
        <v>#REF!</v>
      </c>
      <c r="Z33" s="85" t="e">
        <f t="shared" si="115"/>
        <v>#REF!</v>
      </c>
      <c r="AA33" s="108">
        <f t="shared" si="115"/>
        <v>0</v>
      </c>
      <c r="AB33" s="158">
        <f t="shared" si="115"/>
        <v>0</v>
      </c>
      <c r="AC33" s="1"/>
      <c r="AD33" s="1"/>
      <c r="AE33" s="1"/>
      <c r="AF33" s="1"/>
      <c r="AG33" s="1"/>
      <c r="AH33" s="1"/>
      <c r="AI33" s="1"/>
      <c r="AJ33" s="1"/>
      <c r="AK33" s="1"/>
      <c r="AL33" s="1"/>
      <c r="AM33" s="1"/>
      <c r="AN33" s="1"/>
      <c r="AO33" s="1"/>
    </row>
    <row r="34" spans="1:41" s="3" customFormat="1">
      <c r="A34" s="50"/>
      <c r="B34" s="38"/>
      <c r="C34" s="38"/>
      <c r="D34" s="37"/>
      <c r="E34" s="126"/>
      <c r="F34" s="123"/>
      <c r="G34" s="124"/>
      <c r="H34" s="125"/>
      <c r="I34" s="123"/>
      <c r="J34" s="124"/>
      <c r="K34" s="127"/>
      <c r="L34" s="21"/>
      <c r="M34" s="96"/>
      <c r="N34" s="21"/>
      <c r="O34" s="96"/>
      <c r="P34" s="96"/>
      <c r="Q34" s="96"/>
      <c r="R34" s="96"/>
      <c r="S34" s="19"/>
      <c r="T34" s="96"/>
      <c r="U34" s="96"/>
      <c r="V34" s="96"/>
      <c r="W34" s="96"/>
      <c r="X34" s="96"/>
      <c r="Y34" s="96"/>
      <c r="Z34" s="83"/>
      <c r="AA34" s="106"/>
      <c r="AB34" s="156"/>
      <c r="AC34" s="1"/>
      <c r="AD34" s="1"/>
      <c r="AE34" s="1"/>
      <c r="AF34" s="1"/>
      <c r="AG34" s="1"/>
      <c r="AH34" s="1"/>
      <c r="AI34" s="1"/>
      <c r="AJ34" s="1"/>
      <c r="AK34" s="1"/>
      <c r="AL34" s="1"/>
      <c r="AM34" s="1"/>
      <c r="AN34" s="1"/>
      <c r="AO34" s="1"/>
    </row>
    <row r="35" spans="1:41" s="3" customFormat="1">
      <c r="A35" s="50"/>
      <c r="B35" s="49" t="s">
        <v>801</v>
      </c>
      <c r="C35" s="49"/>
      <c r="D35" s="37"/>
      <c r="E35" s="126"/>
      <c r="F35" s="123"/>
      <c r="G35" s="124"/>
      <c r="H35" s="125"/>
      <c r="I35" s="123"/>
      <c r="J35" s="124"/>
      <c r="K35" s="127"/>
      <c r="L35" s="21"/>
      <c r="M35" s="96"/>
      <c r="N35" s="21"/>
      <c r="O35" s="96"/>
      <c r="P35" s="96"/>
      <c r="Q35" s="96"/>
      <c r="R35" s="96"/>
      <c r="S35" s="19"/>
      <c r="T35" s="96"/>
      <c r="U35" s="96"/>
      <c r="V35" s="96"/>
      <c r="W35" s="96"/>
      <c r="X35" s="96"/>
      <c r="Y35" s="96"/>
      <c r="Z35" s="83"/>
      <c r="AA35" s="106"/>
      <c r="AB35" s="156"/>
      <c r="AC35" s="1"/>
      <c r="AD35" s="1"/>
      <c r="AE35" s="1"/>
      <c r="AF35" s="1"/>
      <c r="AG35" s="1"/>
      <c r="AH35" s="1"/>
      <c r="AI35" s="1"/>
      <c r="AJ35" s="1"/>
      <c r="AK35" s="1"/>
      <c r="AL35" s="1"/>
      <c r="AM35" s="1"/>
      <c r="AN35" s="1"/>
      <c r="AO35" s="1"/>
    </row>
    <row r="36" spans="1:41" s="3" customFormat="1">
      <c r="A36" s="181">
        <v>4600</v>
      </c>
      <c r="B36" s="38" t="s">
        <v>808</v>
      </c>
      <c r="C36" s="38"/>
      <c r="D36" s="37"/>
      <c r="E36" s="126"/>
      <c r="F36" s="123"/>
      <c r="G36" s="124"/>
      <c r="H36" s="125"/>
      <c r="I36" s="123"/>
      <c r="J36" s="124"/>
      <c r="K36" s="127"/>
      <c r="L36" s="21">
        <f>L548</f>
        <v>0</v>
      </c>
      <c r="M36" s="96">
        <f t="shared" ref="M36:T36" si="116">M548</f>
        <v>0</v>
      </c>
      <c r="N36" s="21">
        <f t="shared" si="116"/>
        <v>0</v>
      </c>
      <c r="O36" s="96">
        <f t="shared" si="116"/>
        <v>0</v>
      </c>
      <c r="P36" s="96">
        <f t="shared" si="116"/>
        <v>0</v>
      </c>
      <c r="Q36" s="96">
        <f t="shared" ref="Q36" si="117">Q548</f>
        <v>0</v>
      </c>
      <c r="R36" s="96">
        <f t="shared" si="116"/>
        <v>0</v>
      </c>
      <c r="S36" s="19">
        <f t="shared" si="116"/>
        <v>0</v>
      </c>
      <c r="T36" s="99">
        <f t="shared" si="116"/>
        <v>0</v>
      </c>
      <c r="U36" s="99" t="e">
        <f t="shared" ref="U36:V36" si="118">U548</f>
        <v>#REF!</v>
      </c>
      <c r="V36" s="99" t="e">
        <f t="shared" si="118"/>
        <v>#REF!</v>
      </c>
      <c r="W36" s="99" t="e">
        <f t="shared" ref="W36:AB36" si="119">W548</f>
        <v>#REF!</v>
      </c>
      <c r="X36" s="99" t="e">
        <f t="shared" si="119"/>
        <v>#REF!</v>
      </c>
      <c r="Y36" s="99" t="e">
        <f t="shared" si="119"/>
        <v>#REF!</v>
      </c>
      <c r="Z36" s="86" t="e">
        <f t="shared" si="119"/>
        <v>#REF!</v>
      </c>
      <c r="AA36" s="109">
        <f t="shared" si="119"/>
        <v>0</v>
      </c>
      <c r="AB36" s="159">
        <f t="shared" si="119"/>
        <v>0</v>
      </c>
      <c r="AC36" s="1"/>
      <c r="AD36" s="1"/>
      <c r="AE36" s="1"/>
      <c r="AF36" s="1"/>
      <c r="AG36" s="1"/>
      <c r="AH36" s="1"/>
      <c r="AI36" s="1"/>
      <c r="AJ36" s="1"/>
      <c r="AK36" s="1"/>
      <c r="AL36" s="1"/>
      <c r="AM36" s="1"/>
      <c r="AN36" s="1"/>
      <c r="AO36" s="1"/>
    </row>
    <row r="37" spans="1:41" s="3" customFormat="1">
      <c r="A37" s="181">
        <v>4650</v>
      </c>
      <c r="B37" s="38" t="s">
        <v>748</v>
      </c>
      <c r="C37" s="38"/>
      <c r="D37" s="37"/>
      <c r="E37" s="126"/>
      <c r="F37" s="123"/>
      <c r="G37" s="124"/>
      <c r="H37" s="125"/>
      <c r="I37" s="123"/>
      <c r="J37" s="124"/>
      <c r="K37" s="127"/>
      <c r="L37" s="21">
        <f>L562</f>
        <v>0</v>
      </c>
      <c r="M37" s="96">
        <f t="shared" ref="M37:T37" si="120">M562</f>
        <v>0</v>
      </c>
      <c r="N37" s="21">
        <f t="shared" si="120"/>
        <v>0</v>
      </c>
      <c r="O37" s="96">
        <f t="shared" si="120"/>
        <v>0</v>
      </c>
      <c r="P37" s="96">
        <f t="shared" si="120"/>
        <v>0</v>
      </c>
      <c r="Q37" s="96">
        <f t="shared" ref="Q37" si="121">Q562</f>
        <v>0</v>
      </c>
      <c r="R37" s="96">
        <f t="shared" si="120"/>
        <v>0</v>
      </c>
      <c r="S37" s="19">
        <f t="shared" si="120"/>
        <v>0</v>
      </c>
      <c r="T37" s="99">
        <f t="shared" si="120"/>
        <v>0</v>
      </c>
      <c r="U37" s="99" t="e">
        <f t="shared" ref="U37:V37" si="122">U562</f>
        <v>#REF!</v>
      </c>
      <c r="V37" s="99" t="e">
        <f t="shared" si="122"/>
        <v>#REF!</v>
      </c>
      <c r="W37" s="99" t="e">
        <f t="shared" ref="W37:AB37" si="123">W562</f>
        <v>#REF!</v>
      </c>
      <c r="X37" s="99" t="e">
        <f t="shared" si="123"/>
        <v>#REF!</v>
      </c>
      <c r="Y37" s="99" t="e">
        <f t="shared" si="123"/>
        <v>#REF!</v>
      </c>
      <c r="Z37" s="86" t="e">
        <f t="shared" si="123"/>
        <v>#REF!</v>
      </c>
      <c r="AA37" s="109">
        <f t="shared" si="123"/>
        <v>0</v>
      </c>
      <c r="AB37" s="159">
        <f t="shared" si="123"/>
        <v>0</v>
      </c>
      <c r="AC37" s="1"/>
      <c r="AD37" s="1"/>
      <c r="AE37" s="1"/>
      <c r="AF37" s="1"/>
      <c r="AG37" s="1"/>
      <c r="AH37" s="1"/>
      <c r="AI37" s="1"/>
      <c r="AJ37" s="1"/>
      <c r="AK37" s="1"/>
      <c r="AL37" s="1"/>
      <c r="AM37" s="1"/>
      <c r="AN37" s="1"/>
      <c r="AO37" s="1"/>
    </row>
    <row r="38" spans="1:41" s="3" customFormat="1">
      <c r="A38" s="181">
        <v>4700</v>
      </c>
      <c r="B38" s="38" t="s">
        <v>760</v>
      </c>
      <c r="C38" s="38"/>
      <c r="D38" s="37"/>
      <c r="E38" s="126"/>
      <c r="F38" s="123"/>
      <c r="G38" s="124"/>
      <c r="H38" s="125"/>
      <c r="I38" s="123"/>
      <c r="J38" s="124"/>
      <c r="K38" s="127"/>
      <c r="L38" s="21">
        <f>L575</f>
        <v>0</v>
      </c>
      <c r="M38" s="96">
        <f t="shared" ref="M38:T38" si="124">M575</f>
        <v>0</v>
      </c>
      <c r="N38" s="21">
        <f t="shared" si="124"/>
        <v>0</v>
      </c>
      <c r="O38" s="96">
        <f t="shared" si="124"/>
        <v>0</v>
      </c>
      <c r="P38" s="96">
        <f t="shared" si="124"/>
        <v>0</v>
      </c>
      <c r="Q38" s="96">
        <f t="shared" ref="Q38" si="125">Q575</f>
        <v>0</v>
      </c>
      <c r="R38" s="96">
        <f t="shared" si="124"/>
        <v>0</v>
      </c>
      <c r="S38" s="19">
        <f t="shared" si="124"/>
        <v>0</v>
      </c>
      <c r="T38" s="99">
        <f t="shared" si="124"/>
        <v>0</v>
      </c>
      <c r="U38" s="99" t="e">
        <f t="shared" ref="U38:V38" si="126">U575</f>
        <v>#REF!</v>
      </c>
      <c r="V38" s="99" t="e">
        <f t="shared" si="126"/>
        <v>#REF!</v>
      </c>
      <c r="W38" s="99" t="e">
        <f t="shared" ref="W38:AB38" si="127">W575</f>
        <v>#REF!</v>
      </c>
      <c r="X38" s="99" t="e">
        <f t="shared" si="127"/>
        <v>#REF!</v>
      </c>
      <c r="Y38" s="99" t="e">
        <f t="shared" si="127"/>
        <v>#REF!</v>
      </c>
      <c r="Z38" s="86" t="e">
        <f t="shared" si="127"/>
        <v>#REF!</v>
      </c>
      <c r="AA38" s="109">
        <f t="shared" si="127"/>
        <v>0</v>
      </c>
      <c r="AB38" s="159">
        <f t="shared" si="127"/>
        <v>0</v>
      </c>
      <c r="AC38" s="1"/>
      <c r="AD38" s="1"/>
      <c r="AE38" s="1"/>
      <c r="AF38" s="1"/>
      <c r="AG38" s="1"/>
      <c r="AH38" s="1"/>
      <c r="AI38" s="1"/>
      <c r="AJ38" s="1"/>
      <c r="AK38" s="1"/>
      <c r="AL38" s="1"/>
      <c r="AM38" s="1"/>
      <c r="AN38" s="1"/>
      <c r="AO38" s="1"/>
    </row>
    <row r="39" spans="1:41" s="3" customFormat="1">
      <c r="A39" s="181">
        <v>4800</v>
      </c>
      <c r="B39" s="38" t="s">
        <v>771</v>
      </c>
      <c r="C39" s="38"/>
      <c r="D39" s="37"/>
      <c r="E39" s="126"/>
      <c r="F39" s="123"/>
      <c r="G39" s="124"/>
      <c r="H39" s="125"/>
      <c r="I39" s="123"/>
      <c r="J39" s="124"/>
      <c r="K39" s="127"/>
      <c r="L39" s="21">
        <f>L602</f>
        <v>0</v>
      </c>
      <c r="M39" s="96">
        <f t="shared" ref="M39:T39" si="128">M602</f>
        <v>0</v>
      </c>
      <c r="N39" s="21">
        <f t="shared" si="128"/>
        <v>0</v>
      </c>
      <c r="O39" s="96">
        <f t="shared" si="128"/>
        <v>0</v>
      </c>
      <c r="P39" s="96">
        <f t="shared" si="128"/>
        <v>0</v>
      </c>
      <c r="Q39" s="96">
        <f t="shared" ref="Q39" si="129">Q602</f>
        <v>0</v>
      </c>
      <c r="R39" s="96">
        <f t="shared" si="128"/>
        <v>0</v>
      </c>
      <c r="S39" s="19">
        <f t="shared" si="128"/>
        <v>0</v>
      </c>
      <c r="T39" s="99">
        <f t="shared" si="128"/>
        <v>0</v>
      </c>
      <c r="U39" s="99" t="e">
        <f t="shared" ref="U39:V39" si="130">U602</f>
        <v>#REF!</v>
      </c>
      <c r="V39" s="99" t="e">
        <f t="shared" si="130"/>
        <v>#REF!</v>
      </c>
      <c r="W39" s="99" t="e">
        <f t="shared" ref="W39:AB39" si="131">W602</f>
        <v>#REF!</v>
      </c>
      <c r="X39" s="99" t="e">
        <f t="shared" si="131"/>
        <v>#REF!</v>
      </c>
      <c r="Y39" s="99" t="e">
        <f t="shared" si="131"/>
        <v>#REF!</v>
      </c>
      <c r="Z39" s="86" t="e">
        <f t="shared" si="131"/>
        <v>#REF!</v>
      </c>
      <c r="AA39" s="109">
        <f t="shared" si="131"/>
        <v>0</v>
      </c>
      <c r="AB39" s="159">
        <f t="shared" si="131"/>
        <v>0</v>
      </c>
      <c r="AC39" s="1"/>
      <c r="AD39" s="1"/>
      <c r="AE39" s="1"/>
      <c r="AF39" s="1"/>
      <c r="AG39" s="1"/>
      <c r="AH39" s="1"/>
      <c r="AI39" s="1"/>
      <c r="AJ39" s="1"/>
      <c r="AK39" s="1"/>
      <c r="AL39" s="1"/>
      <c r="AM39" s="1"/>
      <c r="AN39" s="1"/>
      <c r="AO39" s="1"/>
    </row>
    <row r="40" spans="1:41" s="3" customFormat="1">
      <c r="A40" s="181">
        <v>4900</v>
      </c>
      <c r="B40" s="38" t="s">
        <v>792</v>
      </c>
      <c r="C40" s="38"/>
      <c r="D40" s="37"/>
      <c r="E40" s="126"/>
      <c r="F40" s="123"/>
      <c r="G40" s="124"/>
      <c r="H40" s="125"/>
      <c r="I40" s="123"/>
      <c r="J40" s="124"/>
      <c r="K40" s="127"/>
      <c r="L40" s="23">
        <f>L618</f>
        <v>0</v>
      </c>
      <c r="M40" s="97">
        <f t="shared" ref="M40:T40" si="132">M618</f>
        <v>0</v>
      </c>
      <c r="N40" s="23">
        <f t="shared" si="132"/>
        <v>0</v>
      </c>
      <c r="O40" s="97">
        <f t="shared" si="132"/>
        <v>0</v>
      </c>
      <c r="P40" s="97">
        <f t="shared" si="132"/>
        <v>0</v>
      </c>
      <c r="Q40" s="97">
        <f t="shared" ref="Q40" si="133">Q618</f>
        <v>0</v>
      </c>
      <c r="R40" s="97">
        <f t="shared" si="132"/>
        <v>0</v>
      </c>
      <c r="S40" s="27">
        <f t="shared" si="132"/>
        <v>0</v>
      </c>
      <c r="T40" s="97">
        <f t="shared" si="132"/>
        <v>0</v>
      </c>
      <c r="U40" s="97" t="e">
        <f t="shared" ref="U40:V40" si="134">U618</f>
        <v>#REF!</v>
      </c>
      <c r="V40" s="97" t="e">
        <f t="shared" si="134"/>
        <v>#REF!</v>
      </c>
      <c r="W40" s="97" t="e">
        <f t="shared" ref="W40:AB40" si="135">W618</f>
        <v>#REF!</v>
      </c>
      <c r="X40" s="97" t="e">
        <f t="shared" si="135"/>
        <v>#REF!</v>
      </c>
      <c r="Y40" s="97" t="e">
        <f t="shared" si="135"/>
        <v>#REF!</v>
      </c>
      <c r="Z40" s="84" t="e">
        <f t="shared" si="135"/>
        <v>#REF!</v>
      </c>
      <c r="AA40" s="107">
        <f t="shared" si="135"/>
        <v>0</v>
      </c>
      <c r="AB40" s="157">
        <f t="shared" si="135"/>
        <v>0</v>
      </c>
      <c r="AC40" s="1"/>
      <c r="AD40" s="1"/>
      <c r="AE40" s="1"/>
      <c r="AF40" s="1"/>
      <c r="AG40" s="1"/>
      <c r="AH40" s="1"/>
      <c r="AI40" s="1"/>
      <c r="AJ40" s="1"/>
      <c r="AK40" s="1"/>
      <c r="AL40" s="1"/>
      <c r="AM40" s="1"/>
      <c r="AN40" s="1"/>
      <c r="AO40" s="1"/>
    </row>
    <row r="41" spans="1:41" s="3" customFormat="1">
      <c r="A41" s="50"/>
      <c r="B41" s="51" t="s">
        <v>802</v>
      </c>
      <c r="C41" s="51"/>
      <c r="D41" s="37"/>
      <c r="E41" s="126"/>
      <c r="F41" s="123"/>
      <c r="G41" s="124"/>
      <c r="H41" s="125"/>
      <c r="I41" s="123"/>
      <c r="J41" s="124"/>
      <c r="K41" s="127"/>
      <c r="L41" s="24">
        <f>SUM(L36:L40)</f>
        <v>0</v>
      </c>
      <c r="M41" s="98">
        <f t="shared" ref="M41:T41" si="136">SUM(M36:M40)</f>
        <v>0</v>
      </c>
      <c r="N41" s="24">
        <f t="shared" si="136"/>
        <v>0</v>
      </c>
      <c r="O41" s="98">
        <f t="shared" si="136"/>
        <v>0</v>
      </c>
      <c r="P41" s="98">
        <f t="shared" si="136"/>
        <v>0</v>
      </c>
      <c r="Q41" s="98">
        <f t="shared" ref="Q41" si="137">SUM(Q36:Q40)</f>
        <v>0</v>
      </c>
      <c r="R41" s="98">
        <f t="shared" si="136"/>
        <v>0</v>
      </c>
      <c r="S41" s="19">
        <f t="shared" si="136"/>
        <v>0</v>
      </c>
      <c r="T41" s="98">
        <f t="shared" si="136"/>
        <v>0</v>
      </c>
      <c r="U41" s="98" t="e">
        <f t="shared" ref="U41:V41" si="138">SUM(U36:U40)</f>
        <v>#REF!</v>
      </c>
      <c r="V41" s="98" t="e">
        <f t="shared" si="138"/>
        <v>#REF!</v>
      </c>
      <c r="W41" s="98" t="e">
        <f t="shared" ref="W41:AB41" si="139">SUM(W36:W40)</f>
        <v>#REF!</v>
      </c>
      <c r="X41" s="98" t="e">
        <f t="shared" si="139"/>
        <v>#REF!</v>
      </c>
      <c r="Y41" s="98" t="e">
        <f t="shared" si="139"/>
        <v>#REF!</v>
      </c>
      <c r="Z41" s="85" t="e">
        <f t="shared" si="139"/>
        <v>#REF!</v>
      </c>
      <c r="AA41" s="108">
        <f t="shared" si="139"/>
        <v>0</v>
      </c>
      <c r="AB41" s="158">
        <f t="shared" si="139"/>
        <v>0</v>
      </c>
      <c r="AC41" s="1"/>
      <c r="AD41" s="1"/>
      <c r="AE41" s="1"/>
      <c r="AF41" s="1"/>
      <c r="AG41" s="1"/>
      <c r="AH41" s="1"/>
      <c r="AI41" s="1"/>
      <c r="AJ41" s="1"/>
      <c r="AK41" s="1"/>
      <c r="AL41" s="1"/>
      <c r="AM41" s="1"/>
      <c r="AN41" s="1"/>
      <c r="AO41" s="1"/>
    </row>
    <row r="42" spans="1:41" s="3" customFormat="1">
      <c r="A42" s="50"/>
      <c r="B42" s="38"/>
      <c r="C42" s="38"/>
      <c r="D42" s="37"/>
      <c r="E42" s="126"/>
      <c r="F42" s="123"/>
      <c r="G42" s="124"/>
      <c r="H42" s="125"/>
      <c r="I42" s="123"/>
      <c r="J42" s="124"/>
      <c r="K42" s="127"/>
      <c r="L42" s="24"/>
      <c r="M42" s="98"/>
      <c r="N42" s="24"/>
      <c r="O42" s="98"/>
      <c r="P42" s="98"/>
      <c r="Q42" s="98"/>
      <c r="R42" s="98"/>
      <c r="S42" s="19"/>
      <c r="T42" s="98"/>
      <c r="U42" s="98"/>
      <c r="V42" s="98"/>
      <c r="W42" s="98"/>
      <c r="X42" s="98"/>
      <c r="Y42" s="98"/>
      <c r="Z42" s="85"/>
      <c r="AA42" s="108"/>
      <c r="AB42" s="158"/>
      <c r="AC42" s="1"/>
      <c r="AD42" s="1"/>
      <c r="AE42" s="1"/>
      <c r="AF42" s="1"/>
      <c r="AG42" s="1"/>
      <c r="AH42" s="1"/>
      <c r="AI42" s="1"/>
      <c r="AJ42" s="1"/>
      <c r="AK42" s="1"/>
      <c r="AL42" s="1"/>
      <c r="AM42" s="1"/>
      <c r="AN42" s="1"/>
      <c r="AO42" s="1"/>
    </row>
    <row r="43" spans="1:41" s="3" customFormat="1">
      <c r="A43" s="50"/>
      <c r="B43" s="49" t="s">
        <v>245</v>
      </c>
      <c r="C43" s="49"/>
      <c r="D43" s="122"/>
      <c r="E43" s="121"/>
      <c r="F43" s="123"/>
      <c r="G43" s="124"/>
      <c r="H43" s="125"/>
      <c r="I43" s="123"/>
      <c r="J43" s="124"/>
      <c r="K43" s="127"/>
      <c r="L43" s="19"/>
      <c r="M43" s="94"/>
      <c r="N43" s="19"/>
      <c r="O43" s="94"/>
      <c r="P43" s="94"/>
      <c r="Q43" s="94"/>
      <c r="R43" s="94"/>
      <c r="S43" s="19"/>
      <c r="T43" s="94"/>
      <c r="U43" s="94"/>
      <c r="V43" s="94"/>
      <c r="W43" s="94"/>
      <c r="X43" s="94"/>
      <c r="Y43" s="94"/>
      <c r="Z43" s="81"/>
      <c r="AA43" s="104"/>
      <c r="AB43" s="155"/>
      <c r="AC43" s="1"/>
      <c r="AD43" s="1"/>
      <c r="AE43" s="1"/>
      <c r="AF43" s="1"/>
      <c r="AG43" s="1"/>
      <c r="AH43" s="1"/>
      <c r="AI43" s="1"/>
      <c r="AJ43" s="1"/>
      <c r="AK43" s="1"/>
      <c r="AL43" s="1"/>
      <c r="AM43" s="1"/>
      <c r="AN43" s="1"/>
      <c r="AO43" s="1"/>
    </row>
    <row r="44" spans="1:41" s="3" customFormat="1">
      <c r="A44" s="181">
        <v>5000</v>
      </c>
      <c r="B44" s="38" t="s">
        <v>482</v>
      </c>
      <c r="C44" s="38"/>
      <c r="D44" s="37"/>
      <c r="E44" s="126"/>
      <c r="F44" s="123"/>
      <c r="G44" s="124"/>
      <c r="H44" s="125"/>
      <c r="I44" s="123"/>
      <c r="J44" s="124"/>
      <c r="K44" s="127"/>
      <c r="L44" s="21">
        <f t="shared" ref="L44:T44" si="140">L642</f>
        <v>0</v>
      </c>
      <c r="M44" s="96">
        <f t="shared" si="140"/>
        <v>0</v>
      </c>
      <c r="N44" s="21">
        <f t="shared" si="140"/>
        <v>0</v>
      </c>
      <c r="O44" s="96">
        <f t="shared" si="140"/>
        <v>0</v>
      </c>
      <c r="P44" s="96">
        <f t="shared" si="140"/>
        <v>0</v>
      </c>
      <c r="Q44" s="96">
        <f t="shared" ref="Q44" si="141">Q642</f>
        <v>0</v>
      </c>
      <c r="R44" s="96">
        <f t="shared" si="140"/>
        <v>0</v>
      </c>
      <c r="S44" s="19">
        <f t="shared" si="140"/>
        <v>0</v>
      </c>
      <c r="T44" s="96">
        <f t="shared" si="140"/>
        <v>0</v>
      </c>
      <c r="U44" s="96" t="e">
        <f t="shared" ref="U44:V44" si="142">U642</f>
        <v>#REF!</v>
      </c>
      <c r="V44" s="96" t="e">
        <f t="shared" si="142"/>
        <v>#REF!</v>
      </c>
      <c r="W44" s="96" t="e">
        <f t="shared" ref="W44:AB44" si="143">W642</f>
        <v>#REF!</v>
      </c>
      <c r="X44" s="96" t="e">
        <f t="shared" si="143"/>
        <v>#REF!</v>
      </c>
      <c r="Y44" s="96" t="e">
        <f t="shared" si="143"/>
        <v>#REF!</v>
      </c>
      <c r="Z44" s="83" t="e">
        <f t="shared" si="143"/>
        <v>#REF!</v>
      </c>
      <c r="AA44" s="106">
        <f t="shared" si="143"/>
        <v>0</v>
      </c>
      <c r="AB44" s="156">
        <f t="shared" si="143"/>
        <v>0</v>
      </c>
      <c r="AC44" s="1"/>
      <c r="AD44" s="1"/>
      <c r="AE44" s="1"/>
      <c r="AF44" s="1"/>
      <c r="AG44" s="1"/>
      <c r="AH44" s="1"/>
      <c r="AI44" s="1"/>
      <c r="AJ44" s="1"/>
      <c r="AK44" s="1"/>
      <c r="AL44" s="1"/>
      <c r="AM44" s="1"/>
      <c r="AN44" s="1"/>
      <c r="AO44" s="1"/>
    </row>
    <row r="45" spans="1:41" s="3" customFormat="1" ht="10.5" customHeight="1">
      <c r="A45" s="181">
        <v>5100</v>
      </c>
      <c r="B45" s="38" t="s">
        <v>240</v>
      </c>
      <c r="C45" s="38"/>
      <c r="D45" s="37"/>
      <c r="E45" s="126"/>
      <c r="F45" s="123"/>
      <c r="G45" s="124"/>
      <c r="H45" s="125"/>
      <c r="I45" s="123"/>
      <c r="J45" s="124"/>
      <c r="K45" s="127"/>
      <c r="L45" s="21">
        <f t="shared" ref="L45:T45" si="144">L656</f>
        <v>0</v>
      </c>
      <c r="M45" s="96">
        <f t="shared" si="144"/>
        <v>0</v>
      </c>
      <c r="N45" s="21">
        <f t="shared" si="144"/>
        <v>0</v>
      </c>
      <c r="O45" s="96">
        <f t="shared" si="144"/>
        <v>0</v>
      </c>
      <c r="P45" s="96">
        <f t="shared" si="144"/>
        <v>0</v>
      </c>
      <c r="Q45" s="96">
        <f t="shared" ref="Q45" si="145">Q656</f>
        <v>0</v>
      </c>
      <c r="R45" s="96">
        <f t="shared" si="144"/>
        <v>0</v>
      </c>
      <c r="S45" s="19">
        <f t="shared" si="144"/>
        <v>0</v>
      </c>
      <c r="T45" s="96">
        <f t="shared" si="144"/>
        <v>0</v>
      </c>
      <c r="U45" s="96" t="e">
        <f t="shared" ref="U45:V45" si="146">U656</f>
        <v>#REF!</v>
      </c>
      <c r="V45" s="96" t="e">
        <f t="shared" si="146"/>
        <v>#REF!</v>
      </c>
      <c r="W45" s="96" t="e">
        <f t="shared" ref="W45:AB45" si="147">W656</f>
        <v>#REF!</v>
      </c>
      <c r="X45" s="96" t="e">
        <f t="shared" si="147"/>
        <v>#REF!</v>
      </c>
      <c r="Y45" s="96" t="e">
        <f t="shared" si="147"/>
        <v>#REF!</v>
      </c>
      <c r="Z45" s="83" t="e">
        <f t="shared" si="147"/>
        <v>#REF!</v>
      </c>
      <c r="AA45" s="106">
        <f t="shared" si="147"/>
        <v>0</v>
      </c>
      <c r="AB45" s="156">
        <f t="shared" si="147"/>
        <v>0</v>
      </c>
      <c r="AC45" s="1"/>
      <c r="AD45" s="1"/>
      <c r="AE45" s="1"/>
      <c r="AF45" s="1"/>
      <c r="AG45" s="1"/>
      <c r="AH45" s="1"/>
      <c r="AI45" s="1"/>
      <c r="AJ45" s="1"/>
      <c r="AK45" s="1"/>
      <c r="AL45" s="1"/>
      <c r="AM45" s="1"/>
      <c r="AN45" s="1"/>
      <c r="AO45" s="1"/>
    </row>
    <row r="46" spans="1:41" s="3" customFormat="1">
      <c r="A46" s="181">
        <v>5200</v>
      </c>
      <c r="B46" s="38" t="s">
        <v>241</v>
      </c>
      <c r="C46" s="38"/>
      <c r="D46" s="37"/>
      <c r="E46" s="126"/>
      <c r="F46" s="123"/>
      <c r="G46" s="124"/>
      <c r="H46" s="125"/>
      <c r="I46" s="123"/>
      <c r="J46" s="124"/>
      <c r="K46" s="127"/>
      <c r="L46" s="21">
        <f t="shared" ref="L46:T46" si="148">L666</f>
        <v>0</v>
      </c>
      <c r="M46" s="96">
        <f t="shared" si="148"/>
        <v>0</v>
      </c>
      <c r="N46" s="21">
        <f t="shared" si="148"/>
        <v>0</v>
      </c>
      <c r="O46" s="96">
        <f t="shared" si="148"/>
        <v>0</v>
      </c>
      <c r="P46" s="96">
        <f t="shared" si="148"/>
        <v>0</v>
      </c>
      <c r="Q46" s="96">
        <f t="shared" ref="Q46" si="149">Q666</f>
        <v>0</v>
      </c>
      <c r="R46" s="96">
        <f t="shared" si="148"/>
        <v>0</v>
      </c>
      <c r="S46" s="19">
        <f t="shared" si="148"/>
        <v>0</v>
      </c>
      <c r="T46" s="96">
        <f t="shared" si="148"/>
        <v>0</v>
      </c>
      <c r="U46" s="96" t="e">
        <f t="shared" ref="U46:V46" si="150">U666</f>
        <v>#REF!</v>
      </c>
      <c r="V46" s="96" t="e">
        <f t="shared" si="150"/>
        <v>#REF!</v>
      </c>
      <c r="W46" s="96" t="e">
        <f t="shared" ref="W46:AB46" si="151">W666</f>
        <v>#REF!</v>
      </c>
      <c r="X46" s="96" t="e">
        <f t="shared" si="151"/>
        <v>#REF!</v>
      </c>
      <c r="Y46" s="96" t="e">
        <f t="shared" si="151"/>
        <v>#REF!</v>
      </c>
      <c r="Z46" s="83" t="e">
        <f t="shared" si="151"/>
        <v>#REF!</v>
      </c>
      <c r="AA46" s="106">
        <f t="shared" si="151"/>
        <v>0</v>
      </c>
      <c r="AB46" s="156">
        <f t="shared" si="151"/>
        <v>0</v>
      </c>
      <c r="AC46" s="1"/>
      <c r="AD46" s="1"/>
      <c r="AE46" s="1"/>
      <c r="AF46" s="1"/>
      <c r="AG46" s="1"/>
      <c r="AH46" s="1"/>
      <c r="AI46" s="1"/>
      <c r="AJ46" s="1"/>
      <c r="AK46" s="1"/>
      <c r="AL46" s="1"/>
      <c r="AM46" s="1"/>
      <c r="AN46" s="1"/>
      <c r="AO46" s="1"/>
    </row>
    <row r="47" spans="1:41" s="3" customFormat="1">
      <c r="A47" s="181">
        <v>5300</v>
      </c>
      <c r="B47" s="38" t="s">
        <v>819</v>
      </c>
      <c r="C47" s="38"/>
      <c r="D47" s="37"/>
      <c r="E47" s="126"/>
      <c r="F47" s="123"/>
      <c r="G47" s="124"/>
      <c r="H47" s="125"/>
      <c r="I47" s="123"/>
      <c r="J47" s="124"/>
      <c r="K47" s="127"/>
      <c r="L47" s="25">
        <f t="shared" ref="L47:T47" si="152">L690</f>
        <v>0</v>
      </c>
      <c r="M47" s="100">
        <f t="shared" si="152"/>
        <v>0</v>
      </c>
      <c r="N47" s="25">
        <f t="shared" si="152"/>
        <v>0</v>
      </c>
      <c r="O47" s="100">
        <f t="shared" si="152"/>
        <v>0</v>
      </c>
      <c r="P47" s="100">
        <f t="shared" si="152"/>
        <v>0</v>
      </c>
      <c r="Q47" s="100">
        <f t="shared" ref="Q47" si="153">Q690</f>
        <v>0</v>
      </c>
      <c r="R47" s="100">
        <f t="shared" si="152"/>
        <v>0</v>
      </c>
      <c r="S47" s="19">
        <f t="shared" si="152"/>
        <v>0</v>
      </c>
      <c r="T47" s="100">
        <f t="shared" si="152"/>
        <v>0</v>
      </c>
      <c r="U47" s="100" t="e">
        <f t="shared" ref="U47:V47" si="154">U690</f>
        <v>#REF!</v>
      </c>
      <c r="V47" s="100" t="e">
        <f t="shared" si="154"/>
        <v>#REF!</v>
      </c>
      <c r="W47" s="100" t="e">
        <f t="shared" ref="W47:AB47" si="155">W690</f>
        <v>#REF!</v>
      </c>
      <c r="X47" s="100" t="e">
        <f t="shared" si="155"/>
        <v>#REF!</v>
      </c>
      <c r="Y47" s="100" t="e">
        <f t="shared" si="155"/>
        <v>#REF!</v>
      </c>
      <c r="Z47" s="87" t="e">
        <f t="shared" si="155"/>
        <v>#REF!</v>
      </c>
      <c r="AA47" s="110">
        <f t="shared" si="155"/>
        <v>0</v>
      </c>
      <c r="AB47" s="160">
        <f t="shared" si="155"/>
        <v>0</v>
      </c>
      <c r="AC47" s="1"/>
      <c r="AD47" s="1"/>
      <c r="AE47" s="1"/>
      <c r="AF47" s="1"/>
      <c r="AG47" s="1"/>
      <c r="AH47" s="1"/>
      <c r="AI47" s="1"/>
      <c r="AJ47" s="1"/>
      <c r="AK47" s="1"/>
      <c r="AL47" s="1"/>
      <c r="AM47" s="1"/>
      <c r="AN47" s="1"/>
      <c r="AO47" s="1"/>
    </row>
    <row r="48" spans="1:41" s="3" customFormat="1">
      <c r="A48" s="181">
        <v>5400</v>
      </c>
      <c r="B48" s="38" t="s">
        <v>820</v>
      </c>
      <c r="C48" s="38"/>
      <c r="D48" s="37"/>
      <c r="E48" s="126"/>
      <c r="F48" s="123"/>
      <c r="G48" s="124"/>
      <c r="H48" s="125"/>
      <c r="I48" s="123"/>
      <c r="J48" s="124"/>
      <c r="K48" s="127"/>
      <c r="L48" s="21">
        <f t="shared" ref="L48:T48" si="156">L703</f>
        <v>0</v>
      </c>
      <c r="M48" s="96">
        <f t="shared" si="156"/>
        <v>0</v>
      </c>
      <c r="N48" s="21">
        <f t="shared" si="156"/>
        <v>0</v>
      </c>
      <c r="O48" s="96">
        <f t="shared" si="156"/>
        <v>0</v>
      </c>
      <c r="P48" s="96">
        <f t="shared" si="156"/>
        <v>0</v>
      </c>
      <c r="Q48" s="96">
        <f t="shared" ref="Q48" si="157">Q703</f>
        <v>0</v>
      </c>
      <c r="R48" s="96">
        <f t="shared" si="156"/>
        <v>0</v>
      </c>
      <c r="S48" s="19">
        <f t="shared" si="156"/>
        <v>0</v>
      </c>
      <c r="T48" s="96">
        <f t="shared" si="156"/>
        <v>0</v>
      </c>
      <c r="U48" s="96" t="e">
        <f t="shared" ref="U48:V48" si="158">U703</f>
        <v>#REF!</v>
      </c>
      <c r="V48" s="96" t="e">
        <f t="shared" si="158"/>
        <v>#REF!</v>
      </c>
      <c r="W48" s="96" t="e">
        <f t="shared" ref="W48:AB48" si="159">W703</f>
        <v>#REF!</v>
      </c>
      <c r="X48" s="96" t="e">
        <f t="shared" si="159"/>
        <v>#REF!</v>
      </c>
      <c r="Y48" s="96" t="e">
        <f t="shared" si="159"/>
        <v>#REF!</v>
      </c>
      <c r="Z48" s="83" t="e">
        <f t="shared" si="159"/>
        <v>#REF!</v>
      </c>
      <c r="AA48" s="106">
        <f t="shared" si="159"/>
        <v>0</v>
      </c>
      <c r="AB48" s="156">
        <f t="shared" si="159"/>
        <v>0</v>
      </c>
      <c r="AC48" s="1"/>
      <c r="AD48" s="1"/>
      <c r="AE48" s="1"/>
      <c r="AF48" s="1"/>
      <c r="AG48" s="1"/>
      <c r="AH48" s="1"/>
      <c r="AI48" s="1"/>
      <c r="AJ48" s="1"/>
      <c r="AK48" s="1"/>
      <c r="AL48" s="1"/>
      <c r="AM48" s="1"/>
      <c r="AN48" s="1"/>
      <c r="AO48" s="1"/>
    </row>
    <row r="49" spans="1:41" s="3" customFormat="1">
      <c r="A49" s="181">
        <v>5500</v>
      </c>
      <c r="B49" s="38" t="s">
        <v>103</v>
      </c>
      <c r="C49" s="38"/>
      <c r="D49" s="18"/>
      <c r="E49" s="123"/>
      <c r="F49" s="123"/>
      <c r="G49" s="124"/>
      <c r="H49" s="123"/>
      <c r="I49" s="123"/>
      <c r="J49" s="123"/>
      <c r="K49" s="127"/>
      <c r="L49" s="23">
        <f t="shared" ref="L49:T49" si="160">L708</f>
        <v>0</v>
      </c>
      <c r="M49" s="97">
        <f t="shared" si="160"/>
        <v>0</v>
      </c>
      <c r="N49" s="23">
        <f t="shared" si="160"/>
        <v>0</v>
      </c>
      <c r="O49" s="97">
        <f t="shared" si="160"/>
        <v>0</v>
      </c>
      <c r="P49" s="97">
        <f t="shared" si="160"/>
        <v>0</v>
      </c>
      <c r="Q49" s="97">
        <f t="shared" ref="Q49" si="161">Q708</f>
        <v>0</v>
      </c>
      <c r="R49" s="97">
        <f t="shared" si="160"/>
        <v>0</v>
      </c>
      <c r="S49" s="27">
        <f t="shared" si="160"/>
        <v>0</v>
      </c>
      <c r="T49" s="97">
        <f t="shared" si="160"/>
        <v>0</v>
      </c>
      <c r="U49" s="97" t="e">
        <f t="shared" ref="U49:V49" si="162">U708</f>
        <v>#REF!</v>
      </c>
      <c r="V49" s="97" t="e">
        <f t="shared" si="162"/>
        <v>#REF!</v>
      </c>
      <c r="W49" s="97" t="e">
        <f t="shared" ref="W49:AB49" si="163">W708</f>
        <v>#REF!</v>
      </c>
      <c r="X49" s="97" t="e">
        <f t="shared" si="163"/>
        <v>#REF!</v>
      </c>
      <c r="Y49" s="97" t="e">
        <f t="shared" si="163"/>
        <v>#REF!</v>
      </c>
      <c r="Z49" s="84" t="e">
        <f t="shared" si="163"/>
        <v>#REF!</v>
      </c>
      <c r="AA49" s="107">
        <f t="shared" si="163"/>
        <v>0</v>
      </c>
      <c r="AB49" s="157">
        <f t="shared" si="163"/>
        <v>0</v>
      </c>
      <c r="AC49" s="1"/>
      <c r="AD49" s="1"/>
      <c r="AE49" s="1"/>
      <c r="AF49" s="1"/>
      <c r="AG49" s="1"/>
      <c r="AH49" s="1"/>
      <c r="AI49" s="1"/>
      <c r="AJ49" s="1"/>
      <c r="AK49" s="1"/>
      <c r="AL49" s="1"/>
      <c r="AM49" s="1"/>
      <c r="AN49" s="1"/>
      <c r="AO49" s="1"/>
    </row>
    <row r="50" spans="1:41" s="3" customFormat="1">
      <c r="A50" s="50"/>
      <c r="B50" s="51" t="s">
        <v>251</v>
      </c>
      <c r="C50" s="51"/>
      <c r="D50" s="128"/>
      <c r="E50" s="129"/>
      <c r="F50" s="130"/>
      <c r="G50" s="131"/>
      <c r="H50" s="132"/>
      <c r="I50" s="130"/>
      <c r="J50" s="131"/>
      <c r="K50" s="127"/>
      <c r="L50" s="24">
        <f>SUM(L44:L49)</f>
        <v>0</v>
      </c>
      <c r="M50" s="98">
        <f t="shared" ref="M50:T50" si="164">SUM(M44:M49)</f>
        <v>0</v>
      </c>
      <c r="N50" s="24">
        <f t="shared" si="164"/>
        <v>0</v>
      </c>
      <c r="O50" s="98">
        <f t="shared" si="164"/>
        <v>0</v>
      </c>
      <c r="P50" s="98">
        <f t="shared" si="164"/>
        <v>0</v>
      </c>
      <c r="Q50" s="98">
        <f t="shared" ref="Q50" si="165">SUM(Q44:Q49)</f>
        <v>0</v>
      </c>
      <c r="R50" s="98">
        <f t="shared" si="164"/>
        <v>0</v>
      </c>
      <c r="S50" s="19">
        <f t="shared" si="164"/>
        <v>0</v>
      </c>
      <c r="T50" s="98">
        <f t="shared" si="164"/>
        <v>0</v>
      </c>
      <c r="U50" s="98" t="e">
        <f t="shared" ref="U50:V50" si="166">SUM(U44:U49)</f>
        <v>#REF!</v>
      </c>
      <c r="V50" s="98" t="e">
        <f t="shared" si="166"/>
        <v>#REF!</v>
      </c>
      <c r="W50" s="98" t="e">
        <f t="shared" ref="W50:AB50" si="167">SUM(W44:W49)</f>
        <v>#REF!</v>
      </c>
      <c r="X50" s="98" t="e">
        <f t="shared" si="167"/>
        <v>#REF!</v>
      </c>
      <c r="Y50" s="98" t="e">
        <f t="shared" si="167"/>
        <v>#REF!</v>
      </c>
      <c r="Z50" s="85" t="e">
        <f t="shared" si="167"/>
        <v>#REF!</v>
      </c>
      <c r="AA50" s="108">
        <f t="shared" si="167"/>
        <v>0</v>
      </c>
      <c r="AB50" s="158">
        <f t="shared" si="167"/>
        <v>0</v>
      </c>
      <c r="AC50" s="1"/>
      <c r="AD50" s="1"/>
      <c r="AE50" s="1"/>
      <c r="AF50" s="1"/>
      <c r="AG50" s="1"/>
      <c r="AH50" s="1"/>
      <c r="AI50" s="1"/>
      <c r="AJ50" s="1"/>
      <c r="AK50" s="1"/>
      <c r="AL50" s="1"/>
      <c r="AM50" s="1"/>
      <c r="AN50" s="1"/>
      <c r="AO50" s="1"/>
    </row>
    <row r="51" spans="1:41" s="3" customFormat="1">
      <c r="A51" s="50"/>
      <c r="B51" s="38"/>
      <c r="C51" s="38"/>
      <c r="D51" s="37"/>
      <c r="E51" s="126"/>
      <c r="F51" s="123"/>
      <c r="G51" s="124"/>
      <c r="H51" s="125"/>
      <c r="I51" s="123"/>
      <c r="J51" s="124"/>
      <c r="K51" s="127"/>
      <c r="L51" s="19"/>
      <c r="M51" s="94"/>
      <c r="N51" s="19"/>
      <c r="O51" s="94"/>
      <c r="P51" s="94"/>
      <c r="Q51" s="94"/>
      <c r="R51" s="94"/>
      <c r="S51" s="19"/>
      <c r="T51" s="94"/>
      <c r="U51" s="94"/>
      <c r="V51" s="94"/>
      <c r="W51" s="94"/>
      <c r="X51" s="94"/>
      <c r="Y51" s="94"/>
      <c r="Z51" s="81"/>
      <c r="AA51" s="104"/>
      <c r="AB51" s="155"/>
      <c r="AC51" s="1"/>
      <c r="AD51" s="1"/>
      <c r="AE51" s="1"/>
      <c r="AF51" s="1"/>
      <c r="AG51" s="1"/>
      <c r="AH51" s="1"/>
      <c r="AI51" s="1"/>
      <c r="AJ51" s="1"/>
      <c r="AK51" s="1"/>
      <c r="AL51" s="1"/>
      <c r="AM51" s="1"/>
      <c r="AN51" s="1"/>
      <c r="AO51" s="1"/>
    </row>
    <row r="52" spans="1:41" s="3" customFormat="1">
      <c r="A52" s="50"/>
      <c r="B52" s="49" t="s">
        <v>246</v>
      </c>
      <c r="C52" s="49"/>
      <c r="D52" s="122"/>
      <c r="E52" s="121"/>
      <c r="F52" s="123"/>
      <c r="G52" s="124"/>
      <c r="H52" s="125"/>
      <c r="I52" s="123"/>
      <c r="J52" s="124"/>
      <c r="K52" s="127"/>
      <c r="L52" s="19"/>
      <c r="M52" s="94"/>
      <c r="N52" s="19"/>
      <c r="O52" s="94"/>
      <c r="P52" s="94"/>
      <c r="Q52" s="94"/>
      <c r="R52" s="94"/>
      <c r="S52" s="19"/>
      <c r="T52" s="94"/>
      <c r="U52" s="94"/>
      <c r="V52" s="94"/>
      <c r="W52" s="94"/>
      <c r="X52" s="94"/>
      <c r="Y52" s="94"/>
      <c r="Z52" s="81"/>
      <c r="AA52" s="104"/>
      <c r="AB52" s="155"/>
      <c r="AC52" s="1"/>
      <c r="AD52" s="1"/>
      <c r="AE52" s="1"/>
      <c r="AF52" s="1"/>
      <c r="AG52" s="1"/>
      <c r="AH52" s="1"/>
      <c r="AI52" s="1"/>
      <c r="AJ52" s="1"/>
      <c r="AK52" s="1"/>
      <c r="AL52" s="1"/>
      <c r="AM52" s="1"/>
      <c r="AN52" s="1"/>
      <c r="AO52" s="1"/>
    </row>
    <row r="53" spans="1:41" s="3" customFormat="1">
      <c r="A53" s="181">
        <v>6200</v>
      </c>
      <c r="B53" s="38" t="s">
        <v>242</v>
      </c>
      <c r="C53" s="38"/>
      <c r="D53" s="37"/>
      <c r="E53" s="126"/>
      <c r="F53" s="123"/>
      <c r="G53" s="124"/>
      <c r="H53" s="125"/>
      <c r="I53" s="123"/>
      <c r="J53" s="124"/>
      <c r="K53" s="127"/>
      <c r="L53" s="21">
        <f t="shared" ref="L53:T53" si="168">L740</f>
        <v>0</v>
      </c>
      <c r="M53" s="96">
        <f t="shared" si="168"/>
        <v>0</v>
      </c>
      <c r="N53" s="21">
        <f t="shared" si="168"/>
        <v>0</v>
      </c>
      <c r="O53" s="96">
        <f t="shared" si="168"/>
        <v>0</v>
      </c>
      <c r="P53" s="96">
        <f t="shared" si="168"/>
        <v>0</v>
      </c>
      <c r="Q53" s="96">
        <f t="shared" ref="Q53" si="169">Q740</f>
        <v>0</v>
      </c>
      <c r="R53" s="96">
        <f t="shared" si="168"/>
        <v>0</v>
      </c>
      <c r="S53" s="19">
        <f t="shared" si="168"/>
        <v>0</v>
      </c>
      <c r="T53" s="96">
        <f t="shared" si="168"/>
        <v>0</v>
      </c>
      <c r="U53" s="96" t="e">
        <f t="shared" ref="U53:V53" si="170">U740</f>
        <v>#REF!</v>
      </c>
      <c r="V53" s="96" t="e">
        <f t="shared" si="170"/>
        <v>#REF!</v>
      </c>
      <c r="W53" s="96" t="e">
        <f t="shared" ref="W53:AB53" si="171">W740</f>
        <v>#REF!</v>
      </c>
      <c r="X53" s="96" t="e">
        <f t="shared" si="171"/>
        <v>#REF!</v>
      </c>
      <c r="Y53" s="96" t="e">
        <f t="shared" si="171"/>
        <v>#REF!</v>
      </c>
      <c r="Z53" s="83" t="e">
        <f t="shared" si="171"/>
        <v>#REF!</v>
      </c>
      <c r="AA53" s="106">
        <f t="shared" si="171"/>
        <v>0</v>
      </c>
      <c r="AB53" s="156">
        <f t="shared" si="171"/>
        <v>0</v>
      </c>
      <c r="AC53" s="1"/>
      <c r="AD53" s="1"/>
      <c r="AE53" s="1"/>
      <c r="AF53" s="1"/>
      <c r="AG53" s="1"/>
      <c r="AH53" s="1"/>
      <c r="AI53" s="1"/>
      <c r="AJ53" s="1"/>
      <c r="AK53" s="1"/>
      <c r="AL53" s="1"/>
      <c r="AM53" s="1"/>
      <c r="AN53" s="1"/>
      <c r="AO53" s="1"/>
    </row>
    <row r="54" spans="1:41" s="3" customFormat="1">
      <c r="A54" s="181">
        <v>6500</v>
      </c>
      <c r="B54" s="38" t="s">
        <v>243</v>
      </c>
      <c r="C54" s="38"/>
      <c r="D54" s="37"/>
      <c r="E54" s="126"/>
      <c r="F54" s="123"/>
      <c r="G54" s="124"/>
      <c r="H54" s="125"/>
      <c r="I54" s="123"/>
      <c r="J54" s="124"/>
      <c r="K54" s="127"/>
      <c r="L54" s="21">
        <f t="shared" ref="L54:T54" si="172">L753</f>
        <v>0</v>
      </c>
      <c r="M54" s="96">
        <f t="shared" si="172"/>
        <v>0</v>
      </c>
      <c r="N54" s="21">
        <f t="shared" si="172"/>
        <v>0</v>
      </c>
      <c r="O54" s="96">
        <f t="shared" si="172"/>
        <v>0</v>
      </c>
      <c r="P54" s="96">
        <f t="shared" si="172"/>
        <v>0</v>
      </c>
      <c r="Q54" s="96">
        <f t="shared" ref="Q54" si="173">Q753</f>
        <v>0</v>
      </c>
      <c r="R54" s="96">
        <f t="shared" si="172"/>
        <v>0</v>
      </c>
      <c r="S54" s="19">
        <f t="shared" si="172"/>
        <v>0</v>
      </c>
      <c r="T54" s="96">
        <f t="shared" si="172"/>
        <v>0</v>
      </c>
      <c r="U54" s="96" t="e">
        <f t="shared" ref="U54:V54" si="174">U753</f>
        <v>#REF!</v>
      </c>
      <c r="V54" s="96" t="e">
        <f t="shared" si="174"/>
        <v>#REF!</v>
      </c>
      <c r="W54" s="96" t="e">
        <f t="shared" ref="W54:AB54" si="175">W753</f>
        <v>#REF!</v>
      </c>
      <c r="X54" s="96" t="e">
        <f t="shared" si="175"/>
        <v>#REF!</v>
      </c>
      <c r="Y54" s="96" t="e">
        <f t="shared" si="175"/>
        <v>#REF!</v>
      </c>
      <c r="Z54" s="83" t="e">
        <f t="shared" si="175"/>
        <v>#REF!</v>
      </c>
      <c r="AA54" s="106">
        <f t="shared" si="175"/>
        <v>0</v>
      </c>
      <c r="AB54" s="156">
        <f t="shared" si="175"/>
        <v>0</v>
      </c>
      <c r="AC54" s="1"/>
      <c r="AD54" s="1"/>
      <c r="AE54" s="1"/>
      <c r="AF54" s="1"/>
      <c r="AG54" s="1"/>
      <c r="AH54" s="1"/>
      <c r="AI54" s="1"/>
      <c r="AJ54" s="1"/>
      <c r="AK54" s="1"/>
      <c r="AL54" s="1"/>
      <c r="AM54" s="1"/>
      <c r="AN54" s="1"/>
      <c r="AO54" s="1"/>
    </row>
    <row r="55" spans="1:41" s="3" customFormat="1">
      <c r="A55" s="181">
        <v>6600</v>
      </c>
      <c r="B55" s="38" t="s">
        <v>244</v>
      </c>
      <c r="C55" s="38"/>
      <c r="D55" s="37"/>
      <c r="E55" s="126"/>
      <c r="F55" s="123"/>
      <c r="G55" s="124"/>
      <c r="H55" s="125"/>
      <c r="I55" s="123"/>
      <c r="J55" s="124"/>
      <c r="K55" s="127"/>
      <c r="L55" s="21">
        <f t="shared" ref="L55:T55" si="176">L769</f>
        <v>0</v>
      </c>
      <c r="M55" s="96">
        <f t="shared" si="176"/>
        <v>0</v>
      </c>
      <c r="N55" s="21">
        <f t="shared" si="176"/>
        <v>0</v>
      </c>
      <c r="O55" s="96">
        <f t="shared" si="176"/>
        <v>0</v>
      </c>
      <c r="P55" s="96">
        <f t="shared" si="176"/>
        <v>0</v>
      </c>
      <c r="Q55" s="96">
        <f t="shared" ref="Q55" si="177">Q769</f>
        <v>0</v>
      </c>
      <c r="R55" s="96">
        <f t="shared" si="176"/>
        <v>0</v>
      </c>
      <c r="S55" s="19">
        <f t="shared" si="176"/>
        <v>0</v>
      </c>
      <c r="T55" s="96">
        <f t="shared" si="176"/>
        <v>0</v>
      </c>
      <c r="U55" s="96" t="e">
        <f t="shared" ref="U55:V55" si="178">U769</f>
        <v>#REF!</v>
      </c>
      <c r="V55" s="96" t="e">
        <f t="shared" si="178"/>
        <v>#REF!</v>
      </c>
      <c r="W55" s="96" t="e">
        <f t="shared" ref="W55:AB55" si="179">W769</f>
        <v>#REF!</v>
      </c>
      <c r="X55" s="96" t="e">
        <f t="shared" si="179"/>
        <v>#REF!</v>
      </c>
      <c r="Y55" s="96" t="e">
        <f t="shared" si="179"/>
        <v>#REF!</v>
      </c>
      <c r="Z55" s="83" t="e">
        <f t="shared" si="179"/>
        <v>#REF!</v>
      </c>
      <c r="AA55" s="106">
        <f t="shared" si="179"/>
        <v>0</v>
      </c>
      <c r="AB55" s="156">
        <f t="shared" si="179"/>
        <v>0</v>
      </c>
      <c r="AC55" s="1"/>
      <c r="AD55" s="1"/>
      <c r="AE55" s="1"/>
      <c r="AF55" s="1"/>
      <c r="AG55" s="1"/>
      <c r="AH55" s="1"/>
      <c r="AI55" s="1"/>
      <c r="AJ55" s="1"/>
      <c r="AK55" s="1"/>
      <c r="AL55" s="1"/>
      <c r="AM55" s="1"/>
      <c r="AN55" s="1"/>
      <c r="AO55" s="1"/>
    </row>
    <row r="56" spans="1:41" s="3" customFormat="1">
      <c r="A56" s="181">
        <v>6700</v>
      </c>
      <c r="B56" s="38" t="s">
        <v>729</v>
      </c>
      <c r="C56" s="38"/>
      <c r="D56" s="18"/>
      <c r="E56" s="123"/>
      <c r="F56" s="123"/>
      <c r="G56" s="124"/>
      <c r="H56" s="123"/>
      <c r="I56" s="123"/>
      <c r="J56" s="123"/>
      <c r="K56" s="127"/>
      <c r="L56" s="23">
        <f>L775</f>
        <v>0</v>
      </c>
      <c r="M56" s="97">
        <f t="shared" ref="M56:T56" si="180">M775</f>
        <v>0</v>
      </c>
      <c r="N56" s="23">
        <f t="shared" si="180"/>
        <v>0</v>
      </c>
      <c r="O56" s="97">
        <f t="shared" si="180"/>
        <v>0</v>
      </c>
      <c r="P56" s="97">
        <f t="shared" si="180"/>
        <v>0</v>
      </c>
      <c r="Q56" s="97">
        <f t="shared" ref="Q56" si="181">Q775</f>
        <v>0</v>
      </c>
      <c r="R56" s="97">
        <f t="shared" si="180"/>
        <v>0</v>
      </c>
      <c r="S56" s="27">
        <f t="shared" si="180"/>
        <v>0</v>
      </c>
      <c r="T56" s="97">
        <f t="shared" si="180"/>
        <v>0</v>
      </c>
      <c r="U56" s="97" t="e">
        <f t="shared" ref="U56:V56" si="182">U775</f>
        <v>#REF!</v>
      </c>
      <c r="V56" s="97" t="e">
        <f t="shared" si="182"/>
        <v>#REF!</v>
      </c>
      <c r="W56" s="97" t="e">
        <f t="shared" ref="W56:AB56" si="183">W775</f>
        <v>#REF!</v>
      </c>
      <c r="X56" s="97" t="e">
        <f t="shared" si="183"/>
        <v>#REF!</v>
      </c>
      <c r="Y56" s="97" t="e">
        <f t="shared" si="183"/>
        <v>#REF!</v>
      </c>
      <c r="Z56" s="84" t="e">
        <f t="shared" si="183"/>
        <v>#REF!</v>
      </c>
      <c r="AA56" s="107">
        <f t="shared" si="183"/>
        <v>0</v>
      </c>
      <c r="AB56" s="157">
        <f t="shared" si="183"/>
        <v>0</v>
      </c>
      <c r="AC56" s="1"/>
      <c r="AD56" s="1"/>
      <c r="AE56" s="1"/>
      <c r="AF56" s="1"/>
      <c r="AG56" s="1"/>
      <c r="AH56" s="1"/>
      <c r="AI56" s="1"/>
      <c r="AJ56" s="1"/>
      <c r="AK56" s="1"/>
      <c r="AL56" s="1"/>
      <c r="AM56" s="1"/>
      <c r="AN56" s="1"/>
      <c r="AO56" s="1"/>
    </row>
    <row r="57" spans="1:41" s="3" customFormat="1">
      <c r="A57" s="50"/>
      <c r="B57" s="51" t="s">
        <v>247</v>
      </c>
      <c r="C57" s="51"/>
      <c r="D57" s="128"/>
      <c r="E57" s="129"/>
      <c r="F57" s="130"/>
      <c r="G57" s="131"/>
      <c r="H57" s="132"/>
      <c r="I57" s="130"/>
      <c r="J57" s="131"/>
      <c r="K57" s="127"/>
      <c r="L57" s="24">
        <f>SUM(L53:L56)</f>
        <v>0</v>
      </c>
      <c r="M57" s="98">
        <f t="shared" ref="M57:T57" si="184">SUM(M53:M56)</f>
        <v>0</v>
      </c>
      <c r="N57" s="24">
        <f t="shared" si="184"/>
        <v>0</v>
      </c>
      <c r="O57" s="98">
        <f t="shared" si="184"/>
        <v>0</v>
      </c>
      <c r="P57" s="98">
        <f t="shared" si="184"/>
        <v>0</v>
      </c>
      <c r="Q57" s="98">
        <f t="shared" ref="Q57" si="185">SUM(Q53:Q56)</f>
        <v>0</v>
      </c>
      <c r="R57" s="98">
        <f t="shared" si="184"/>
        <v>0</v>
      </c>
      <c r="S57" s="19">
        <f t="shared" si="184"/>
        <v>0</v>
      </c>
      <c r="T57" s="98">
        <f t="shared" si="184"/>
        <v>0</v>
      </c>
      <c r="U57" s="98" t="e">
        <f t="shared" ref="U57:V57" si="186">SUM(U53:U56)</f>
        <v>#REF!</v>
      </c>
      <c r="V57" s="98" t="e">
        <f t="shared" si="186"/>
        <v>#REF!</v>
      </c>
      <c r="W57" s="98" t="e">
        <f t="shared" ref="W57:AB57" si="187">SUM(W53:W56)</f>
        <v>#REF!</v>
      </c>
      <c r="X57" s="98" t="e">
        <f t="shared" si="187"/>
        <v>#REF!</v>
      </c>
      <c r="Y57" s="98" t="e">
        <f t="shared" si="187"/>
        <v>#REF!</v>
      </c>
      <c r="Z57" s="85" t="e">
        <f t="shared" si="187"/>
        <v>#REF!</v>
      </c>
      <c r="AA57" s="108">
        <f t="shared" si="187"/>
        <v>0</v>
      </c>
      <c r="AB57" s="158">
        <f t="shared" si="187"/>
        <v>0</v>
      </c>
      <c r="AC57" s="1"/>
      <c r="AD57" s="1"/>
      <c r="AE57" s="1"/>
      <c r="AF57" s="1"/>
      <c r="AG57" s="1"/>
      <c r="AH57" s="1"/>
      <c r="AI57" s="1"/>
      <c r="AJ57" s="1"/>
      <c r="AK57" s="1"/>
      <c r="AL57" s="1"/>
      <c r="AM57" s="1"/>
      <c r="AN57" s="1"/>
      <c r="AO57" s="1"/>
    </row>
    <row r="58" spans="1:41" s="3" customFormat="1">
      <c r="A58" s="50"/>
      <c r="B58" s="49"/>
      <c r="C58" s="49"/>
      <c r="D58" s="122"/>
      <c r="E58" s="121"/>
      <c r="F58" s="123"/>
      <c r="G58" s="124"/>
      <c r="H58" s="125"/>
      <c r="I58" s="123"/>
      <c r="J58" s="124"/>
      <c r="K58" s="127"/>
      <c r="L58" s="21"/>
      <c r="M58" s="96"/>
      <c r="N58" s="21"/>
      <c r="O58" s="96"/>
      <c r="P58" s="96"/>
      <c r="Q58" s="96"/>
      <c r="R58" s="96"/>
      <c r="S58" s="19"/>
      <c r="T58" s="96"/>
      <c r="U58" s="96"/>
      <c r="V58" s="96"/>
      <c r="W58" s="96"/>
      <c r="X58" s="96"/>
      <c r="Y58" s="96"/>
      <c r="Z58" s="83"/>
      <c r="AA58" s="106"/>
      <c r="AB58" s="156"/>
      <c r="AC58" s="1"/>
      <c r="AD58" s="1"/>
      <c r="AE58" s="1"/>
      <c r="AF58" s="1"/>
      <c r="AG58" s="1"/>
      <c r="AH58" s="1"/>
      <c r="AI58" s="1"/>
      <c r="AJ58" s="1"/>
      <c r="AK58" s="1"/>
      <c r="AL58" s="1"/>
      <c r="AM58" s="1"/>
      <c r="AN58" s="1"/>
      <c r="AO58" s="1"/>
    </row>
    <row r="59" spans="1:41" s="3" customFormat="1">
      <c r="A59" s="50"/>
      <c r="B59" s="51" t="s">
        <v>803</v>
      </c>
      <c r="C59" s="51"/>
      <c r="D59" s="128"/>
      <c r="E59" s="129"/>
      <c r="F59" s="130"/>
      <c r="G59" s="131"/>
      <c r="H59" s="132"/>
      <c r="I59" s="130"/>
      <c r="J59" s="131"/>
      <c r="K59" s="127"/>
      <c r="L59" s="21">
        <f>L10+L33+L50+L57+L41</f>
        <v>0</v>
      </c>
      <c r="M59" s="96">
        <f t="shared" ref="M59:T59" si="188">M10+M33+M50+M57+M41</f>
        <v>0</v>
      </c>
      <c r="N59" s="21">
        <f t="shared" si="188"/>
        <v>0</v>
      </c>
      <c r="O59" s="96">
        <f t="shared" si="188"/>
        <v>0</v>
      </c>
      <c r="P59" s="96">
        <f t="shared" si="188"/>
        <v>0</v>
      </c>
      <c r="Q59" s="96">
        <f t="shared" ref="Q59" si="189">Q10+Q33+Q50+Q57+Q41</f>
        <v>0</v>
      </c>
      <c r="R59" s="96">
        <f t="shared" si="188"/>
        <v>0</v>
      </c>
      <c r="S59" s="19">
        <f t="shared" si="188"/>
        <v>0</v>
      </c>
      <c r="T59" s="96">
        <f t="shared" si="188"/>
        <v>0</v>
      </c>
      <c r="U59" s="96" t="e">
        <f t="shared" ref="U59:V59" si="190">U10+U33+U50+U57+U41</f>
        <v>#REF!</v>
      </c>
      <c r="V59" s="96" t="e">
        <f t="shared" si="190"/>
        <v>#REF!</v>
      </c>
      <c r="W59" s="96" t="e">
        <f t="shared" ref="W59:AB59" si="191">W10+W33+W50+W57+W41</f>
        <v>#REF!</v>
      </c>
      <c r="X59" s="96" t="e">
        <f t="shared" si="191"/>
        <v>#REF!</v>
      </c>
      <c r="Y59" s="96" t="e">
        <f t="shared" si="191"/>
        <v>#REF!</v>
      </c>
      <c r="Z59" s="83" t="e">
        <f t="shared" si="191"/>
        <v>#REF!</v>
      </c>
      <c r="AA59" s="106">
        <f t="shared" si="191"/>
        <v>0</v>
      </c>
      <c r="AB59" s="156">
        <f t="shared" si="191"/>
        <v>0</v>
      </c>
      <c r="AC59" s="1"/>
      <c r="AD59" s="1"/>
      <c r="AE59" s="1"/>
      <c r="AF59" s="1"/>
      <c r="AG59" s="1"/>
      <c r="AH59" s="1"/>
      <c r="AI59" s="1"/>
      <c r="AJ59" s="1"/>
      <c r="AK59" s="1"/>
      <c r="AL59" s="1"/>
      <c r="AM59" s="1"/>
      <c r="AN59" s="1"/>
      <c r="AO59" s="1"/>
    </row>
    <row r="60" spans="1:41" s="3" customFormat="1">
      <c r="A60" s="50"/>
      <c r="B60" s="49"/>
      <c r="C60" s="49"/>
      <c r="D60" s="37"/>
      <c r="E60" s="126"/>
      <c r="F60" s="123"/>
      <c r="G60" s="124"/>
      <c r="H60" s="125"/>
      <c r="I60" s="123"/>
      <c r="J60" s="124"/>
      <c r="K60" s="127"/>
      <c r="L60" s="19"/>
      <c r="M60" s="94"/>
      <c r="N60" s="19"/>
      <c r="O60" s="94"/>
      <c r="P60" s="94"/>
      <c r="Q60" s="94"/>
      <c r="R60" s="94"/>
      <c r="S60" s="19"/>
      <c r="T60" s="94"/>
      <c r="U60" s="94"/>
      <c r="V60" s="94"/>
      <c r="W60" s="94"/>
      <c r="X60" s="94"/>
      <c r="Y60" s="94"/>
      <c r="Z60" s="81"/>
      <c r="AA60" s="104"/>
      <c r="AB60" s="155"/>
      <c r="AC60" s="1"/>
      <c r="AD60" s="1"/>
      <c r="AE60" s="1"/>
      <c r="AF60" s="1"/>
      <c r="AG60" s="1"/>
      <c r="AH60" s="1"/>
      <c r="AI60" s="1"/>
      <c r="AJ60" s="1"/>
      <c r="AK60" s="1"/>
      <c r="AL60" s="1"/>
      <c r="AM60" s="1"/>
      <c r="AN60" s="1"/>
      <c r="AO60" s="1"/>
    </row>
    <row r="61" spans="1:41" s="3" customFormat="1">
      <c r="A61" s="181">
        <v>7000</v>
      </c>
      <c r="B61" s="38" t="s">
        <v>637</v>
      </c>
      <c r="C61" s="38"/>
      <c r="D61" s="133"/>
      <c r="E61" s="134"/>
      <c r="F61" s="123"/>
      <c r="G61" s="124"/>
      <c r="H61" s="123"/>
      <c r="I61" s="123"/>
      <c r="J61" s="124"/>
      <c r="K61" s="127"/>
      <c r="L61" s="21">
        <f>L782</f>
        <v>0</v>
      </c>
      <c r="M61" s="96">
        <f t="shared" ref="M61:T61" si="192">M782</f>
        <v>0</v>
      </c>
      <c r="N61" s="21">
        <f t="shared" si="192"/>
        <v>0</v>
      </c>
      <c r="O61" s="96">
        <f t="shared" si="192"/>
        <v>0</v>
      </c>
      <c r="P61" s="96">
        <f t="shared" si="192"/>
        <v>0</v>
      </c>
      <c r="Q61" s="96">
        <f t="shared" ref="Q61" si="193">Q782</f>
        <v>0</v>
      </c>
      <c r="R61" s="96">
        <f t="shared" si="192"/>
        <v>0</v>
      </c>
      <c r="S61" s="19">
        <f t="shared" si="192"/>
        <v>0</v>
      </c>
      <c r="T61" s="96">
        <f t="shared" si="192"/>
        <v>0</v>
      </c>
      <c r="U61" s="96" t="e">
        <f t="shared" ref="U61:V61" si="194">U782</f>
        <v>#REF!</v>
      </c>
      <c r="V61" s="96" t="e">
        <f t="shared" si="194"/>
        <v>#REF!</v>
      </c>
      <c r="W61" s="96" t="e">
        <f t="shared" ref="W61:AB61" si="195">W782</f>
        <v>#REF!</v>
      </c>
      <c r="X61" s="96" t="e">
        <f t="shared" si="195"/>
        <v>#REF!</v>
      </c>
      <c r="Y61" s="96" t="e">
        <f t="shared" si="195"/>
        <v>#REF!</v>
      </c>
      <c r="Z61" s="83" t="e">
        <f t="shared" si="195"/>
        <v>#REF!</v>
      </c>
      <c r="AA61" s="106">
        <f t="shared" si="195"/>
        <v>0</v>
      </c>
      <c r="AB61" s="156">
        <f t="shared" si="195"/>
        <v>0</v>
      </c>
      <c r="AC61" s="1"/>
      <c r="AD61" s="1"/>
      <c r="AE61" s="1"/>
      <c r="AF61" s="1"/>
      <c r="AG61" s="1"/>
      <c r="AH61" s="1"/>
      <c r="AI61" s="1"/>
      <c r="AJ61" s="1"/>
      <c r="AK61" s="1"/>
      <c r="AL61" s="1"/>
      <c r="AM61" s="1"/>
      <c r="AN61" s="1"/>
      <c r="AO61" s="1"/>
    </row>
    <row r="62" spans="1:41" s="3" customFormat="1">
      <c r="A62" s="50"/>
      <c r="B62" s="49"/>
      <c r="C62" s="49"/>
      <c r="D62" s="122"/>
      <c r="E62" s="121"/>
      <c r="F62" s="123"/>
      <c r="G62" s="124"/>
      <c r="H62" s="123"/>
      <c r="I62" s="123"/>
      <c r="J62" s="124"/>
      <c r="K62" s="127"/>
      <c r="L62" s="21"/>
      <c r="M62" s="96"/>
      <c r="N62" s="21"/>
      <c r="O62" s="96"/>
      <c r="P62" s="96"/>
      <c r="Q62" s="96"/>
      <c r="R62" s="96"/>
      <c r="S62" s="19"/>
      <c r="T62" s="96"/>
      <c r="U62" s="96"/>
      <c r="V62" s="96"/>
      <c r="W62" s="96"/>
      <c r="X62" s="96"/>
      <c r="Y62" s="96"/>
      <c r="Z62" s="83"/>
      <c r="AA62" s="106"/>
      <c r="AB62" s="156"/>
      <c r="AC62" s="1"/>
      <c r="AD62" s="1"/>
      <c r="AE62" s="1"/>
      <c r="AF62" s="1"/>
      <c r="AG62" s="1"/>
      <c r="AH62" s="1"/>
      <c r="AI62" s="1"/>
      <c r="AJ62" s="1"/>
      <c r="AK62" s="1"/>
      <c r="AL62" s="1"/>
      <c r="AM62" s="1"/>
      <c r="AN62" s="1"/>
      <c r="AO62" s="1"/>
    </row>
    <row r="63" spans="1:41" s="3" customFormat="1">
      <c r="A63" s="50"/>
      <c r="B63" s="49" t="s">
        <v>252</v>
      </c>
      <c r="C63" s="49"/>
      <c r="D63" s="18"/>
      <c r="E63" s="123"/>
      <c r="F63" s="123"/>
      <c r="G63" s="124"/>
      <c r="H63" s="123"/>
      <c r="I63" s="123"/>
      <c r="J63" s="124"/>
      <c r="K63" s="127"/>
      <c r="L63" s="21">
        <f>SUM(L59:L61)</f>
        <v>0</v>
      </c>
      <c r="M63" s="96">
        <f t="shared" ref="M63:T63" si="196">SUM(M59:M61)</f>
        <v>0</v>
      </c>
      <c r="N63" s="21">
        <f t="shared" si="196"/>
        <v>0</v>
      </c>
      <c r="O63" s="96">
        <f t="shared" si="196"/>
        <v>0</v>
      </c>
      <c r="P63" s="96">
        <f t="shared" si="196"/>
        <v>0</v>
      </c>
      <c r="Q63" s="96">
        <f t="shared" ref="Q63" si="197">SUM(Q59:Q61)</f>
        <v>0</v>
      </c>
      <c r="R63" s="96">
        <f t="shared" si="196"/>
        <v>0</v>
      </c>
      <c r="S63" s="19">
        <f t="shared" si="196"/>
        <v>0</v>
      </c>
      <c r="T63" s="96">
        <f t="shared" si="196"/>
        <v>0</v>
      </c>
      <c r="U63" s="96" t="e">
        <f t="shared" ref="U63:V63" si="198">SUM(U59:U61)</f>
        <v>#REF!</v>
      </c>
      <c r="V63" s="96" t="e">
        <f t="shared" si="198"/>
        <v>#REF!</v>
      </c>
      <c r="W63" s="96" t="e">
        <f t="shared" ref="W63:AB63" si="199">SUM(W59:W61)</f>
        <v>#REF!</v>
      </c>
      <c r="X63" s="96" t="e">
        <f t="shared" si="199"/>
        <v>#REF!</v>
      </c>
      <c r="Y63" s="96" t="e">
        <f t="shared" si="199"/>
        <v>#REF!</v>
      </c>
      <c r="Z63" s="83" t="e">
        <f t="shared" si="199"/>
        <v>#REF!</v>
      </c>
      <c r="AA63" s="106">
        <f t="shared" si="199"/>
        <v>0</v>
      </c>
      <c r="AB63" s="156">
        <f t="shared" si="199"/>
        <v>0</v>
      </c>
      <c r="AC63" s="1"/>
      <c r="AD63" s="1"/>
      <c r="AE63" s="1"/>
      <c r="AF63" s="1"/>
      <c r="AG63" s="1"/>
      <c r="AH63" s="1"/>
      <c r="AI63" s="1"/>
      <c r="AJ63" s="1"/>
      <c r="AK63" s="1"/>
      <c r="AL63" s="1"/>
      <c r="AM63" s="1"/>
      <c r="AN63" s="1"/>
      <c r="AO63" s="1"/>
    </row>
    <row r="64" spans="1:41" s="3" customFormat="1">
      <c r="A64" s="181">
        <v>7100</v>
      </c>
      <c r="B64" s="38" t="s">
        <v>248</v>
      </c>
      <c r="C64" s="38"/>
      <c r="D64" s="133"/>
      <c r="E64" s="134"/>
      <c r="F64" s="123"/>
      <c r="G64" s="124"/>
      <c r="H64" s="123"/>
      <c r="I64" s="135"/>
      <c r="J64" s="124"/>
      <c r="K64" s="127"/>
      <c r="L64" s="21">
        <f t="shared" ref="L64:T64" si="200">L785</f>
        <v>0</v>
      </c>
      <c r="M64" s="96">
        <f t="shared" si="200"/>
        <v>0</v>
      </c>
      <c r="N64" s="21">
        <f t="shared" si="200"/>
        <v>0</v>
      </c>
      <c r="O64" s="96">
        <f t="shared" si="200"/>
        <v>0</v>
      </c>
      <c r="P64" s="96">
        <f t="shared" si="200"/>
        <v>0</v>
      </c>
      <c r="Q64" s="96">
        <f t="shared" ref="Q64" si="201">Q785</f>
        <v>0</v>
      </c>
      <c r="R64" s="96">
        <f t="shared" si="200"/>
        <v>0</v>
      </c>
      <c r="S64" s="19">
        <f t="shared" si="200"/>
        <v>0</v>
      </c>
      <c r="T64" s="96">
        <f t="shared" si="200"/>
        <v>0</v>
      </c>
      <c r="U64" s="96" t="e">
        <f t="shared" ref="U64:V64" si="202">U785</f>
        <v>#REF!</v>
      </c>
      <c r="V64" s="96" t="e">
        <f t="shared" si="202"/>
        <v>#REF!</v>
      </c>
      <c r="W64" s="96" t="e">
        <f t="shared" ref="W64:AB64" si="203">W785</f>
        <v>#REF!</v>
      </c>
      <c r="X64" s="96" t="e">
        <f t="shared" si="203"/>
        <v>#REF!</v>
      </c>
      <c r="Y64" s="96" t="e">
        <f t="shared" si="203"/>
        <v>#REF!</v>
      </c>
      <c r="Z64" s="83" t="e">
        <f t="shared" si="203"/>
        <v>#REF!</v>
      </c>
      <c r="AA64" s="106">
        <f t="shared" si="203"/>
        <v>0</v>
      </c>
      <c r="AB64" s="156">
        <f t="shared" si="203"/>
        <v>0</v>
      </c>
      <c r="AC64" s="1"/>
      <c r="AD64" s="1"/>
      <c r="AE64" s="1"/>
      <c r="AF64" s="1"/>
      <c r="AG64" s="1"/>
      <c r="AH64" s="1"/>
      <c r="AI64" s="1"/>
      <c r="AJ64" s="1"/>
      <c r="AK64" s="1"/>
      <c r="AL64" s="1"/>
      <c r="AM64" s="1"/>
      <c r="AN64" s="1"/>
      <c r="AO64" s="1"/>
    </row>
    <row r="65" spans="1:41" s="3" customFormat="1">
      <c r="A65" s="50"/>
      <c r="B65" s="49"/>
      <c r="C65" s="49"/>
      <c r="D65" s="122"/>
      <c r="E65" s="121"/>
      <c r="F65" s="123"/>
      <c r="G65" s="124"/>
      <c r="H65" s="123"/>
      <c r="I65" s="123"/>
      <c r="J65" s="124"/>
      <c r="K65" s="127"/>
      <c r="L65" s="21"/>
      <c r="M65" s="96"/>
      <c r="N65" s="21"/>
      <c r="O65" s="96"/>
      <c r="P65" s="96"/>
      <c r="Q65" s="96"/>
      <c r="R65" s="96"/>
      <c r="S65" s="19"/>
      <c r="T65" s="96"/>
      <c r="U65" s="96"/>
      <c r="V65" s="96"/>
      <c r="W65" s="96"/>
      <c r="X65" s="96"/>
      <c r="Y65" s="96"/>
      <c r="Z65" s="83"/>
      <c r="AA65" s="106"/>
      <c r="AB65" s="156"/>
      <c r="AC65" s="1"/>
      <c r="AD65" s="1"/>
      <c r="AE65" s="1"/>
      <c r="AF65" s="1"/>
      <c r="AG65" s="1"/>
      <c r="AH65" s="1"/>
      <c r="AI65" s="1"/>
      <c r="AJ65" s="1"/>
      <c r="AK65" s="1"/>
      <c r="AL65" s="1"/>
      <c r="AM65" s="1"/>
      <c r="AN65" s="1"/>
      <c r="AO65" s="1"/>
    </row>
    <row r="66" spans="1:41" s="3" customFormat="1">
      <c r="A66" s="50"/>
      <c r="B66" s="49" t="s">
        <v>249</v>
      </c>
      <c r="C66" s="49"/>
      <c r="D66" s="37"/>
      <c r="E66" s="126"/>
      <c r="F66" s="123" t="s">
        <v>0</v>
      </c>
      <c r="G66" s="124"/>
      <c r="H66" s="125" t="s">
        <v>0</v>
      </c>
      <c r="I66" s="136" t="s">
        <v>0</v>
      </c>
      <c r="J66" s="124"/>
      <c r="K66" s="127"/>
      <c r="L66" s="21">
        <f t="shared" ref="L66:T66" si="204">SUM(L63:L64)</f>
        <v>0</v>
      </c>
      <c r="M66" s="96">
        <f t="shared" si="204"/>
        <v>0</v>
      </c>
      <c r="N66" s="21">
        <f t="shared" si="204"/>
        <v>0</v>
      </c>
      <c r="O66" s="96">
        <f t="shared" si="204"/>
        <v>0</v>
      </c>
      <c r="P66" s="96">
        <f t="shared" si="204"/>
        <v>0</v>
      </c>
      <c r="Q66" s="96">
        <f t="shared" ref="Q66" si="205">SUM(Q63:Q64)</f>
        <v>0</v>
      </c>
      <c r="R66" s="96">
        <f t="shared" si="204"/>
        <v>0</v>
      </c>
      <c r="S66" s="19">
        <f t="shared" si="204"/>
        <v>0</v>
      </c>
      <c r="T66" s="96">
        <f t="shared" si="204"/>
        <v>0</v>
      </c>
      <c r="U66" s="96" t="e">
        <f t="shared" ref="U66:V66" si="206">SUM(U63:U64)</f>
        <v>#REF!</v>
      </c>
      <c r="V66" s="96" t="e">
        <f t="shared" si="206"/>
        <v>#REF!</v>
      </c>
      <c r="W66" s="96" t="e">
        <f t="shared" ref="W66:AB66" si="207">SUM(W63:W64)</f>
        <v>#REF!</v>
      </c>
      <c r="X66" s="96" t="e">
        <f t="shared" si="207"/>
        <v>#REF!</v>
      </c>
      <c r="Y66" s="96" t="e">
        <f t="shared" si="207"/>
        <v>#REF!</v>
      </c>
      <c r="Z66" s="83" t="e">
        <f t="shared" si="207"/>
        <v>#REF!</v>
      </c>
      <c r="AA66" s="106">
        <f t="shared" si="207"/>
        <v>0</v>
      </c>
      <c r="AB66" s="156">
        <f t="shared" si="207"/>
        <v>0</v>
      </c>
      <c r="AC66" s="1"/>
      <c r="AD66" s="1"/>
      <c r="AE66" s="1"/>
      <c r="AF66" s="1"/>
      <c r="AG66" s="1"/>
      <c r="AH66" s="1"/>
      <c r="AI66" s="1"/>
      <c r="AJ66" s="1"/>
      <c r="AK66" s="1"/>
      <c r="AL66" s="1"/>
      <c r="AM66" s="1"/>
      <c r="AN66" s="1"/>
      <c r="AO66" s="1"/>
    </row>
    <row r="67" spans="1:41" s="3" customFormat="1">
      <c r="A67" s="52"/>
      <c r="B67" s="38"/>
      <c r="C67" s="38"/>
      <c r="D67" s="5"/>
      <c r="E67" s="5"/>
      <c r="F67" s="111"/>
      <c r="G67" s="111"/>
      <c r="H67" s="112"/>
      <c r="I67" s="111"/>
      <c r="J67" s="111"/>
      <c r="K67" s="113"/>
      <c r="L67" s="20"/>
      <c r="M67" s="19"/>
      <c r="N67" s="19"/>
      <c r="O67" s="114"/>
      <c r="P67" s="114"/>
      <c r="Q67" s="114"/>
      <c r="R67" s="114"/>
      <c r="S67" s="114"/>
      <c r="T67" s="114"/>
      <c r="U67" s="114"/>
      <c r="V67" s="114"/>
      <c r="W67" s="114"/>
      <c r="X67" s="114"/>
      <c r="Y67" s="114"/>
      <c r="Z67" s="114"/>
      <c r="AA67" s="119"/>
      <c r="AB67" s="153"/>
      <c r="AC67" s="1"/>
      <c r="AD67" s="1"/>
      <c r="AE67" s="1"/>
      <c r="AF67" s="1"/>
      <c r="AG67" s="1"/>
      <c r="AH67" s="1"/>
      <c r="AI67" s="1"/>
      <c r="AJ67" s="1"/>
      <c r="AK67" s="1"/>
      <c r="AL67" s="1"/>
      <c r="AM67" s="1"/>
      <c r="AN67" s="1"/>
      <c r="AO67" s="1"/>
    </row>
    <row r="68" spans="1:41" s="3" customFormat="1">
      <c r="A68" s="181">
        <v>1000</v>
      </c>
      <c r="B68" s="38" t="s">
        <v>217</v>
      </c>
      <c r="C68" s="38"/>
      <c r="D68" s="7"/>
      <c r="E68" s="14"/>
      <c r="F68" s="14"/>
      <c r="G68" s="14"/>
      <c r="H68" s="8"/>
      <c r="I68" s="4"/>
      <c r="J68" s="9"/>
      <c r="K68" s="14"/>
      <c r="L68" s="19" t="s">
        <v>0</v>
      </c>
      <c r="M68" s="29"/>
      <c r="N68" s="19"/>
      <c r="O68" s="42"/>
      <c r="P68" s="42"/>
      <c r="Q68" s="42"/>
      <c r="R68" s="42"/>
      <c r="S68" s="19"/>
      <c r="T68" s="42"/>
      <c r="U68" s="42"/>
      <c r="V68" s="42"/>
      <c r="W68" s="42"/>
      <c r="X68" s="42"/>
      <c r="Y68" s="42"/>
      <c r="Z68" s="116"/>
      <c r="AA68" s="120"/>
      <c r="AB68" s="153"/>
      <c r="AC68" s="1"/>
      <c r="AD68" s="1"/>
      <c r="AE68" s="1"/>
      <c r="AF68" s="1"/>
      <c r="AG68" s="1"/>
      <c r="AH68" s="1"/>
      <c r="AI68" s="1"/>
      <c r="AJ68" s="1"/>
      <c r="AK68" s="1"/>
      <c r="AL68" s="1"/>
      <c r="AM68" s="1"/>
      <c r="AN68" s="1"/>
      <c r="AO68" s="1"/>
    </row>
    <row r="69" spans="1:41" s="3" customFormat="1">
      <c r="A69" s="48">
        <v>1001</v>
      </c>
      <c r="B69" s="53" t="s">
        <v>7</v>
      </c>
      <c r="C69" s="53"/>
      <c r="D69" s="7"/>
      <c r="E69" s="4"/>
      <c r="F69" s="70">
        <v>1</v>
      </c>
      <c r="G69" s="71"/>
      <c r="H69" s="72">
        <f t="shared" ref="H69:H74" si="208">SUM(E69:G69)</f>
        <v>1</v>
      </c>
      <c r="I69" s="70">
        <v>1</v>
      </c>
      <c r="J69" s="71" t="s">
        <v>216</v>
      </c>
      <c r="K69" s="73">
        <f>SUMIF(exportMMB!D:D,budgetMMB!A69,exportMMB!F:F)</f>
        <v>0</v>
      </c>
      <c r="L69" s="19">
        <f t="shared" ref="L69:L88" si="209">H69*I69*K69</f>
        <v>0</v>
      </c>
      <c r="M69" s="32"/>
      <c r="N69" s="19">
        <f t="shared" ref="N69:N88" si="210">MAX(L69-SUM(O69:R69),0)</f>
        <v>0</v>
      </c>
      <c r="O69" s="42"/>
      <c r="P69" s="42"/>
      <c r="Q69" s="42"/>
      <c r="R69" s="42"/>
      <c r="S69" s="19">
        <f t="shared" ref="S69:S88" si="211">L69-SUM(N69:R69)</f>
        <v>0</v>
      </c>
      <c r="T69" s="45"/>
      <c r="U69" s="42" t="e">
        <f>SUMIF(#REF!,A69,#REF!)</f>
        <v>#REF!</v>
      </c>
      <c r="V69" s="42" t="e">
        <f>SUMIF(#REF!,A69,#REF!)</f>
        <v>#REF!</v>
      </c>
      <c r="W69" s="42" t="e">
        <f t="shared" ref="W69:W88" si="212">U69+V69</f>
        <v>#REF!</v>
      </c>
      <c r="X69" s="42" t="e">
        <f t="shared" ref="X69:X88" si="213">MAX(L69-W69,0)</f>
        <v>#REF!</v>
      </c>
      <c r="Y69" s="42" t="e">
        <f t="shared" ref="Y69:Y88" si="214">W69+X69</f>
        <v>#REF!</v>
      </c>
      <c r="Z69" s="116" t="e">
        <f t="shared" ref="Z69:Z88" si="215">L69-Y69</f>
        <v>#REF!</v>
      </c>
      <c r="AA69" s="120">
        <f t="shared" ref="AA69:AA88" si="216">AB69-L69</f>
        <v>0</v>
      </c>
      <c r="AB69" s="153">
        <f>L69</f>
        <v>0</v>
      </c>
      <c r="AC69" s="1"/>
      <c r="AD69" s="1"/>
      <c r="AE69" s="1"/>
      <c r="AF69" s="1"/>
      <c r="AG69" s="1"/>
      <c r="AH69" s="1"/>
      <c r="AI69" s="1"/>
      <c r="AJ69" s="1"/>
      <c r="AK69" s="1"/>
      <c r="AL69" s="1"/>
      <c r="AM69" s="1"/>
      <c r="AN69" s="1"/>
      <c r="AO69" s="1"/>
    </row>
    <row r="70" spans="1:41" s="3" customFormat="1">
      <c r="A70" s="48">
        <v>1002</v>
      </c>
      <c r="B70" s="53" t="s">
        <v>8</v>
      </c>
      <c r="C70" s="53"/>
      <c r="D70" s="7"/>
      <c r="E70" s="4"/>
      <c r="F70" s="70">
        <v>1</v>
      </c>
      <c r="G70" s="71"/>
      <c r="H70" s="72">
        <f t="shared" si="208"/>
        <v>1</v>
      </c>
      <c r="I70" s="70">
        <v>1</v>
      </c>
      <c r="J70" s="71" t="s">
        <v>216</v>
      </c>
      <c r="K70" s="73">
        <f>SUMIF(exportMMB!D:D,budgetMMB!A70,exportMMB!F:F)</f>
        <v>0</v>
      </c>
      <c r="L70" s="19">
        <f t="shared" si="209"/>
        <v>0</v>
      </c>
      <c r="M70" s="32"/>
      <c r="N70" s="19">
        <f t="shared" si="210"/>
        <v>0</v>
      </c>
      <c r="O70" s="42"/>
      <c r="P70" s="42"/>
      <c r="Q70" s="42"/>
      <c r="R70" s="42"/>
      <c r="S70" s="19">
        <f t="shared" si="211"/>
        <v>0</v>
      </c>
      <c r="T70" s="45"/>
      <c r="U70" s="42" t="e">
        <f>SUMIF(#REF!,A70,#REF!)</f>
        <v>#REF!</v>
      </c>
      <c r="V70" s="42" t="e">
        <f>SUMIF(#REF!,A70,#REF!)</f>
        <v>#REF!</v>
      </c>
      <c r="W70" s="42" t="e">
        <f t="shared" si="212"/>
        <v>#REF!</v>
      </c>
      <c r="X70" s="42" t="e">
        <f t="shared" si="213"/>
        <v>#REF!</v>
      </c>
      <c r="Y70" s="42" t="e">
        <f t="shared" si="214"/>
        <v>#REF!</v>
      </c>
      <c r="Z70" s="116" t="e">
        <f t="shared" si="215"/>
        <v>#REF!</v>
      </c>
      <c r="AA70" s="120">
        <f t="shared" si="216"/>
        <v>0</v>
      </c>
      <c r="AB70" s="153">
        <f t="shared" ref="AB70:AB134" si="217">L70</f>
        <v>0</v>
      </c>
      <c r="AC70" s="1"/>
      <c r="AD70" s="1"/>
      <c r="AE70" s="1"/>
      <c r="AF70" s="1"/>
      <c r="AG70" s="1"/>
      <c r="AH70" s="1"/>
      <c r="AI70" s="1"/>
      <c r="AJ70" s="1"/>
      <c r="AK70" s="1"/>
      <c r="AL70" s="1"/>
      <c r="AM70" s="1"/>
      <c r="AN70" s="1"/>
      <c r="AO70" s="1"/>
    </row>
    <row r="71" spans="1:41" s="3" customFormat="1">
      <c r="A71" s="48">
        <v>1003</v>
      </c>
      <c r="B71" s="53" t="s">
        <v>9</v>
      </c>
      <c r="C71" s="53"/>
      <c r="D71" s="7"/>
      <c r="E71" s="4"/>
      <c r="F71" s="70">
        <v>1</v>
      </c>
      <c r="G71" s="71"/>
      <c r="H71" s="72">
        <f t="shared" si="208"/>
        <v>1</v>
      </c>
      <c r="I71" s="70">
        <v>1</v>
      </c>
      <c r="J71" s="71" t="s">
        <v>216</v>
      </c>
      <c r="K71" s="73">
        <f>SUMIF(exportMMB!D:D,budgetMMB!A71,exportMMB!F:F)</f>
        <v>0</v>
      </c>
      <c r="L71" s="19">
        <f t="shared" si="209"/>
        <v>0</v>
      </c>
      <c r="M71" s="32"/>
      <c r="N71" s="19">
        <f t="shared" si="210"/>
        <v>0</v>
      </c>
      <c r="O71" s="42"/>
      <c r="P71" s="42"/>
      <c r="Q71" s="42"/>
      <c r="R71" s="42"/>
      <c r="S71" s="19">
        <f t="shared" si="211"/>
        <v>0</v>
      </c>
      <c r="T71" s="45"/>
      <c r="U71" s="42" t="e">
        <f>SUMIF(#REF!,A71,#REF!)</f>
        <v>#REF!</v>
      </c>
      <c r="V71" s="42" t="e">
        <f>SUMIF(#REF!,A71,#REF!)</f>
        <v>#REF!</v>
      </c>
      <c r="W71" s="42" t="e">
        <f t="shared" si="212"/>
        <v>#REF!</v>
      </c>
      <c r="X71" s="42" t="e">
        <f t="shared" si="213"/>
        <v>#REF!</v>
      </c>
      <c r="Y71" s="42" t="e">
        <f t="shared" si="214"/>
        <v>#REF!</v>
      </c>
      <c r="Z71" s="116" t="e">
        <f t="shared" si="215"/>
        <v>#REF!</v>
      </c>
      <c r="AA71" s="120">
        <f t="shared" si="216"/>
        <v>0</v>
      </c>
      <c r="AB71" s="153">
        <f t="shared" si="217"/>
        <v>0</v>
      </c>
      <c r="AC71" s="1"/>
      <c r="AD71" s="1"/>
      <c r="AE71" s="1"/>
      <c r="AF71" s="1"/>
      <c r="AG71" s="1"/>
      <c r="AH71" s="1"/>
      <c r="AI71" s="1"/>
      <c r="AJ71" s="1"/>
      <c r="AK71" s="1"/>
      <c r="AL71" s="1"/>
      <c r="AM71" s="1"/>
      <c r="AN71" s="1"/>
      <c r="AO71" s="1"/>
    </row>
    <row r="72" spans="1:41" s="3" customFormat="1">
      <c r="A72" s="48">
        <v>1004</v>
      </c>
      <c r="B72" s="53" t="s">
        <v>89</v>
      </c>
      <c r="C72" s="53"/>
      <c r="D72" s="7"/>
      <c r="E72" s="8"/>
      <c r="F72" s="70">
        <v>1</v>
      </c>
      <c r="G72" s="71"/>
      <c r="H72" s="72">
        <f t="shared" si="208"/>
        <v>1</v>
      </c>
      <c r="I72" s="70">
        <v>1</v>
      </c>
      <c r="J72" s="71" t="s">
        <v>216</v>
      </c>
      <c r="K72" s="73">
        <f>SUMIF(exportMMB!D:D,budgetMMB!A72,exportMMB!F:F)</f>
        <v>0</v>
      </c>
      <c r="L72" s="19">
        <f t="shared" si="209"/>
        <v>0</v>
      </c>
      <c r="M72" s="32"/>
      <c r="N72" s="19">
        <f t="shared" si="210"/>
        <v>0</v>
      </c>
      <c r="O72" s="42"/>
      <c r="P72" s="42"/>
      <c r="Q72" s="42"/>
      <c r="R72" s="42"/>
      <c r="S72" s="19">
        <f t="shared" si="211"/>
        <v>0</v>
      </c>
      <c r="T72" s="45"/>
      <c r="U72" s="42" t="e">
        <f>SUMIF(#REF!,A72,#REF!)</f>
        <v>#REF!</v>
      </c>
      <c r="V72" s="42" t="e">
        <f>SUMIF(#REF!,A72,#REF!)</f>
        <v>#REF!</v>
      </c>
      <c r="W72" s="42" t="e">
        <f t="shared" si="212"/>
        <v>#REF!</v>
      </c>
      <c r="X72" s="42" t="e">
        <f t="shared" si="213"/>
        <v>#REF!</v>
      </c>
      <c r="Y72" s="42" t="e">
        <f t="shared" si="214"/>
        <v>#REF!</v>
      </c>
      <c r="Z72" s="116" t="e">
        <f t="shared" si="215"/>
        <v>#REF!</v>
      </c>
      <c r="AA72" s="120">
        <f t="shared" si="216"/>
        <v>0</v>
      </c>
      <c r="AB72" s="153">
        <f t="shared" si="217"/>
        <v>0</v>
      </c>
      <c r="AC72" s="1"/>
      <c r="AD72" s="1"/>
      <c r="AE72" s="1"/>
      <c r="AF72" s="1"/>
      <c r="AG72" s="1"/>
      <c r="AH72" s="1"/>
      <c r="AI72" s="1"/>
      <c r="AJ72" s="1"/>
      <c r="AK72" s="1"/>
      <c r="AL72" s="1"/>
      <c r="AM72" s="1"/>
      <c r="AN72" s="1"/>
      <c r="AO72" s="1"/>
    </row>
    <row r="73" spans="1:41" s="3" customFormat="1">
      <c r="A73" s="48">
        <v>1006</v>
      </c>
      <c r="B73" s="53" t="s">
        <v>10</v>
      </c>
      <c r="C73" s="53"/>
      <c r="D73" s="7"/>
      <c r="E73" s="4"/>
      <c r="F73" s="70">
        <v>1</v>
      </c>
      <c r="G73" s="71"/>
      <c r="H73" s="72">
        <f t="shared" si="208"/>
        <v>1</v>
      </c>
      <c r="I73" s="70">
        <v>1</v>
      </c>
      <c r="J73" s="71" t="s">
        <v>216</v>
      </c>
      <c r="K73" s="73">
        <f>SUMIF(exportMMB!D:D,budgetMMB!A73,exportMMB!F:F)</f>
        <v>0</v>
      </c>
      <c r="L73" s="19">
        <f t="shared" si="209"/>
        <v>0</v>
      </c>
      <c r="M73" s="32"/>
      <c r="N73" s="19">
        <f t="shared" si="210"/>
        <v>0</v>
      </c>
      <c r="O73" s="42"/>
      <c r="P73" s="42"/>
      <c r="Q73" s="42"/>
      <c r="R73" s="42"/>
      <c r="S73" s="19">
        <f t="shared" si="211"/>
        <v>0</v>
      </c>
      <c r="T73" s="45"/>
      <c r="U73" s="42" t="e">
        <f>SUMIF(#REF!,A73,#REF!)</f>
        <v>#REF!</v>
      </c>
      <c r="V73" s="42" t="e">
        <f>SUMIF(#REF!,A73,#REF!)</f>
        <v>#REF!</v>
      </c>
      <c r="W73" s="42" t="e">
        <f t="shared" si="212"/>
        <v>#REF!</v>
      </c>
      <c r="X73" s="42" t="e">
        <f t="shared" si="213"/>
        <v>#REF!</v>
      </c>
      <c r="Y73" s="42" t="e">
        <f t="shared" si="214"/>
        <v>#REF!</v>
      </c>
      <c r="Z73" s="116" t="e">
        <f t="shared" si="215"/>
        <v>#REF!</v>
      </c>
      <c r="AA73" s="120">
        <f t="shared" si="216"/>
        <v>0</v>
      </c>
      <c r="AB73" s="153">
        <f t="shared" si="217"/>
        <v>0</v>
      </c>
      <c r="AC73" s="1"/>
      <c r="AD73" s="1"/>
      <c r="AE73" s="1"/>
      <c r="AF73" s="1"/>
      <c r="AG73" s="1"/>
      <c r="AH73" s="1"/>
      <c r="AI73" s="1"/>
      <c r="AJ73" s="1"/>
      <c r="AK73" s="1"/>
      <c r="AL73" s="1"/>
      <c r="AM73" s="1"/>
      <c r="AN73" s="1"/>
      <c r="AO73" s="1"/>
    </row>
    <row r="74" spans="1:41" s="3" customFormat="1">
      <c r="A74" s="48">
        <v>1008</v>
      </c>
      <c r="B74" s="53" t="s">
        <v>658</v>
      </c>
      <c r="C74" s="53"/>
      <c r="D74" s="7"/>
      <c r="E74" s="4"/>
      <c r="F74" s="70">
        <v>1</v>
      </c>
      <c r="G74" s="71"/>
      <c r="H74" s="72">
        <f t="shared" si="208"/>
        <v>1</v>
      </c>
      <c r="I74" s="70">
        <v>1</v>
      </c>
      <c r="J74" s="71" t="s">
        <v>216</v>
      </c>
      <c r="K74" s="73">
        <f>SUMIF(exportMMB!D:D,budgetMMB!A74,exportMMB!F:F)</f>
        <v>0</v>
      </c>
      <c r="L74" s="19">
        <f t="shared" si="209"/>
        <v>0</v>
      </c>
      <c r="M74" s="32"/>
      <c r="N74" s="19">
        <f t="shared" si="210"/>
        <v>0</v>
      </c>
      <c r="O74" s="42"/>
      <c r="P74" s="42"/>
      <c r="Q74" s="42"/>
      <c r="R74" s="42"/>
      <c r="S74" s="19">
        <f t="shared" si="211"/>
        <v>0</v>
      </c>
      <c r="T74" s="45"/>
      <c r="U74" s="42" t="e">
        <f>SUMIF(#REF!,A74,#REF!)</f>
        <v>#REF!</v>
      </c>
      <c r="V74" s="42" t="e">
        <f>SUMIF(#REF!,A74,#REF!)</f>
        <v>#REF!</v>
      </c>
      <c r="W74" s="42" t="e">
        <f t="shared" si="212"/>
        <v>#REF!</v>
      </c>
      <c r="X74" s="42" t="e">
        <f t="shared" si="213"/>
        <v>#REF!</v>
      </c>
      <c r="Y74" s="42" t="e">
        <f t="shared" si="214"/>
        <v>#REF!</v>
      </c>
      <c r="Z74" s="116" t="e">
        <f t="shared" si="215"/>
        <v>#REF!</v>
      </c>
      <c r="AA74" s="120">
        <f t="shared" si="216"/>
        <v>0</v>
      </c>
      <c r="AB74" s="153">
        <f t="shared" si="217"/>
        <v>0</v>
      </c>
      <c r="AC74" s="1"/>
      <c r="AD74" s="1"/>
      <c r="AE74" s="1"/>
      <c r="AF74" s="1"/>
      <c r="AG74" s="1"/>
      <c r="AH74" s="1"/>
      <c r="AI74" s="1"/>
      <c r="AJ74" s="1"/>
      <c r="AK74" s="1"/>
      <c r="AL74" s="1"/>
      <c r="AM74" s="1"/>
      <c r="AN74" s="1"/>
      <c r="AO74" s="1"/>
    </row>
    <row r="75" spans="1:41" s="3" customFormat="1">
      <c r="A75" s="48">
        <v>1009</v>
      </c>
      <c r="B75" s="53" t="s">
        <v>639</v>
      </c>
      <c r="C75" s="53"/>
      <c r="D75" s="7"/>
      <c r="E75" s="4"/>
      <c r="F75" s="70">
        <v>1</v>
      </c>
      <c r="G75" s="71"/>
      <c r="H75" s="72">
        <f t="shared" ref="H75:H82" si="218">SUM(E75:G75)</f>
        <v>1</v>
      </c>
      <c r="I75" s="70">
        <v>1</v>
      </c>
      <c r="J75" s="71" t="s">
        <v>216</v>
      </c>
      <c r="K75" s="73">
        <f>SUMIF(exportMMB!D:D,budgetMMB!A75,exportMMB!F:F)</f>
        <v>0</v>
      </c>
      <c r="L75" s="19">
        <f t="shared" si="209"/>
        <v>0</v>
      </c>
      <c r="M75" s="32"/>
      <c r="N75" s="19">
        <f t="shared" si="210"/>
        <v>0</v>
      </c>
      <c r="O75" s="42"/>
      <c r="P75" s="42"/>
      <c r="Q75" s="42"/>
      <c r="R75" s="42"/>
      <c r="S75" s="19">
        <f t="shared" si="211"/>
        <v>0</v>
      </c>
      <c r="T75" s="45"/>
      <c r="U75" s="42" t="e">
        <f>SUMIF(#REF!,A75,#REF!)</f>
        <v>#REF!</v>
      </c>
      <c r="V75" s="42" t="e">
        <f>SUMIF(#REF!,A75,#REF!)</f>
        <v>#REF!</v>
      </c>
      <c r="W75" s="42" t="e">
        <f t="shared" si="212"/>
        <v>#REF!</v>
      </c>
      <c r="X75" s="42" t="e">
        <f t="shared" si="213"/>
        <v>#REF!</v>
      </c>
      <c r="Y75" s="42" t="e">
        <f t="shared" si="214"/>
        <v>#REF!</v>
      </c>
      <c r="Z75" s="116" t="e">
        <f t="shared" si="215"/>
        <v>#REF!</v>
      </c>
      <c r="AA75" s="120">
        <f t="shared" si="216"/>
        <v>0</v>
      </c>
      <c r="AB75" s="153">
        <f t="shared" si="217"/>
        <v>0</v>
      </c>
      <c r="AC75" s="1"/>
      <c r="AD75" s="1"/>
      <c r="AE75" s="1"/>
      <c r="AF75" s="1"/>
      <c r="AG75" s="1"/>
      <c r="AH75" s="1"/>
      <c r="AI75" s="1"/>
      <c r="AJ75" s="1"/>
      <c r="AK75" s="1"/>
      <c r="AL75" s="1"/>
      <c r="AM75" s="1"/>
      <c r="AN75" s="1"/>
      <c r="AO75" s="1"/>
    </row>
    <row r="76" spans="1:41" s="3" customFormat="1">
      <c r="A76" s="48">
        <v>1010</v>
      </c>
      <c r="B76" s="53" t="s">
        <v>640</v>
      </c>
      <c r="C76" s="53"/>
      <c r="D76" s="7"/>
      <c r="E76" s="4"/>
      <c r="F76" s="70">
        <v>1</v>
      </c>
      <c r="G76" s="71"/>
      <c r="H76" s="72">
        <f t="shared" si="218"/>
        <v>1</v>
      </c>
      <c r="I76" s="70">
        <v>1</v>
      </c>
      <c r="J76" s="71" t="s">
        <v>216</v>
      </c>
      <c r="K76" s="73">
        <f>SUMIF(exportMMB!D:D,budgetMMB!A76,exportMMB!F:F)</f>
        <v>0</v>
      </c>
      <c r="L76" s="19">
        <f t="shared" si="209"/>
        <v>0</v>
      </c>
      <c r="M76" s="32"/>
      <c r="N76" s="19">
        <f t="shared" si="210"/>
        <v>0</v>
      </c>
      <c r="O76" s="42"/>
      <c r="P76" s="42"/>
      <c r="Q76" s="42"/>
      <c r="R76" s="42"/>
      <c r="S76" s="19">
        <f t="shared" si="211"/>
        <v>0</v>
      </c>
      <c r="T76" s="45"/>
      <c r="U76" s="42" t="e">
        <f>SUMIF(#REF!,A76,#REF!)</f>
        <v>#REF!</v>
      </c>
      <c r="V76" s="42" t="e">
        <f>SUMIF(#REF!,A76,#REF!)</f>
        <v>#REF!</v>
      </c>
      <c r="W76" s="42" t="e">
        <f t="shared" si="212"/>
        <v>#REF!</v>
      </c>
      <c r="X76" s="42" t="e">
        <f t="shared" si="213"/>
        <v>#REF!</v>
      </c>
      <c r="Y76" s="42" t="e">
        <f t="shared" si="214"/>
        <v>#REF!</v>
      </c>
      <c r="Z76" s="116" t="e">
        <f t="shared" si="215"/>
        <v>#REF!</v>
      </c>
      <c r="AA76" s="120">
        <f t="shared" si="216"/>
        <v>0</v>
      </c>
      <c r="AB76" s="153">
        <f t="shared" si="217"/>
        <v>0</v>
      </c>
      <c r="AC76" s="1"/>
      <c r="AD76" s="1"/>
      <c r="AE76" s="1"/>
      <c r="AF76" s="1"/>
      <c r="AG76" s="1"/>
      <c r="AH76" s="1"/>
      <c r="AI76" s="1"/>
      <c r="AJ76" s="1"/>
      <c r="AK76" s="1"/>
      <c r="AL76" s="1"/>
      <c r="AM76" s="1"/>
      <c r="AN76" s="1"/>
      <c r="AO76" s="1"/>
    </row>
    <row r="77" spans="1:41" s="3" customFormat="1">
      <c r="A77" s="48">
        <v>1015</v>
      </c>
      <c r="B77" s="53" t="s">
        <v>641</v>
      </c>
      <c r="C77" s="53"/>
      <c r="D77" s="7"/>
      <c r="E77" s="4"/>
      <c r="F77" s="70">
        <v>1</v>
      </c>
      <c r="G77" s="71"/>
      <c r="H77" s="72">
        <f t="shared" si="218"/>
        <v>1</v>
      </c>
      <c r="I77" s="70">
        <v>1</v>
      </c>
      <c r="J77" s="71" t="s">
        <v>216</v>
      </c>
      <c r="K77" s="73">
        <f>SUMIF(exportMMB!D:D,budgetMMB!A77,exportMMB!F:F)</f>
        <v>0</v>
      </c>
      <c r="L77" s="19">
        <f t="shared" si="209"/>
        <v>0</v>
      </c>
      <c r="M77" s="32"/>
      <c r="N77" s="19">
        <f t="shared" si="210"/>
        <v>0</v>
      </c>
      <c r="O77" s="42"/>
      <c r="P77" s="42"/>
      <c r="Q77" s="42"/>
      <c r="R77" s="42"/>
      <c r="S77" s="19">
        <f t="shared" si="211"/>
        <v>0</v>
      </c>
      <c r="T77" s="45"/>
      <c r="U77" s="42" t="e">
        <f>SUMIF(#REF!,A77,#REF!)</f>
        <v>#REF!</v>
      </c>
      <c r="V77" s="42" t="e">
        <f>SUMIF(#REF!,A77,#REF!)</f>
        <v>#REF!</v>
      </c>
      <c r="W77" s="42" t="e">
        <f t="shared" si="212"/>
        <v>#REF!</v>
      </c>
      <c r="X77" s="42" t="e">
        <f t="shared" si="213"/>
        <v>#REF!</v>
      </c>
      <c r="Y77" s="42" t="e">
        <f t="shared" si="214"/>
        <v>#REF!</v>
      </c>
      <c r="Z77" s="116" t="e">
        <f t="shared" si="215"/>
        <v>#REF!</v>
      </c>
      <c r="AA77" s="120">
        <f t="shared" si="216"/>
        <v>0</v>
      </c>
      <c r="AB77" s="153">
        <f t="shared" si="217"/>
        <v>0</v>
      </c>
      <c r="AC77" s="1"/>
      <c r="AD77" s="1"/>
      <c r="AE77" s="1"/>
      <c r="AF77" s="1"/>
      <c r="AG77" s="1"/>
      <c r="AH77" s="1"/>
      <c r="AI77" s="1"/>
      <c r="AJ77" s="1"/>
      <c r="AK77" s="1"/>
      <c r="AL77" s="1"/>
      <c r="AM77" s="1"/>
      <c r="AN77" s="1"/>
      <c r="AO77" s="1"/>
    </row>
    <row r="78" spans="1:41" s="3" customFormat="1">
      <c r="A78" s="48">
        <v>1020</v>
      </c>
      <c r="B78" s="53" t="s">
        <v>18</v>
      </c>
      <c r="C78" s="53"/>
      <c r="D78" s="7"/>
      <c r="E78" s="4"/>
      <c r="F78" s="70">
        <v>1</v>
      </c>
      <c r="G78" s="71"/>
      <c r="H78" s="72">
        <f t="shared" si="218"/>
        <v>1</v>
      </c>
      <c r="I78" s="70">
        <v>1</v>
      </c>
      <c r="J78" s="71" t="s">
        <v>216</v>
      </c>
      <c r="K78" s="73">
        <f>SUMIF(exportMMB!D:D,budgetMMB!A78,exportMMB!F:F)</f>
        <v>0</v>
      </c>
      <c r="L78" s="19">
        <f t="shared" si="209"/>
        <v>0</v>
      </c>
      <c r="M78" s="32"/>
      <c r="N78" s="19">
        <f t="shared" si="210"/>
        <v>0</v>
      </c>
      <c r="O78" s="42"/>
      <c r="P78" s="42"/>
      <c r="Q78" s="42"/>
      <c r="R78" s="42"/>
      <c r="S78" s="19">
        <f t="shared" si="211"/>
        <v>0</v>
      </c>
      <c r="T78" s="45"/>
      <c r="U78" s="42" t="e">
        <f>SUMIF(#REF!,A78,#REF!)</f>
        <v>#REF!</v>
      </c>
      <c r="V78" s="42" t="e">
        <f>SUMIF(#REF!,A78,#REF!)</f>
        <v>#REF!</v>
      </c>
      <c r="W78" s="42" t="e">
        <f t="shared" si="212"/>
        <v>#REF!</v>
      </c>
      <c r="X78" s="42" t="e">
        <f t="shared" si="213"/>
        <v>#REF!</v>
      </c>
      <c r="Y78" s="42" t="e">
        <f t="shared" si="214"/>
        <v>#REF!</v>
      </c>
      <c r="Z78" s="116" t="e">
        <f t="shared" si="215"/>
        <v>#REF!</v>
      </c>
      <c r="AA78" s="120">
        <f t="shared" si="216"/>
        <v>0</v>
      </c>
      <c r="AB78" s="153">
        <f t="shared" si="217"/>
        <v>0</v>
      </c>
      <c r="AC78" s="1"/>
      <c r="AD78" s="1"/>
      <c r="AE78" s="1"/>
      <c r="AF78" s="1"/>
      <c r="AG78" s="1"/>
      <c r="AH78" s="1"/>
      <c r="AI78" s="1"/>
      <c r="AJ78" s="1"/>
      <c r="AK78" s="1"/>
      <c r="AL78" s="1"/>
      <c r="AM78" s="1"/>
      <c r="AN78" s="1"/>
      <c r="AO78" s="1"/>
    </row>
    <row r="79" spans="1:41" s="3" customFormat="1">
      <c r="A79" s="48">
        <v>1021</v>
      </c>
      <c r="B79" s="53" t="s">
        <v>642</v>
      </c>
      <c r="C79" s="53"/>
      <c r="D79" s="7"/>
      <c r="E79" s="4"/>
      <c r="F79" s="70">
        <v>1</v>
      </c>
      <c r="G79" s="71"/>
      <c r="H79" s="72">
        <f t="shared" si="218"/>
        <v>1</v>
      </c>
      <c r="I79" s="70">
        <v>1</v>
      </c>
      <c r="J79" s="71" t="s">
        <v>216</v>
      </c>
      <c r="K79" s="73">
        <f>SUMIF(exportMMB!D:D,budgetMMB!A79,exportMMB!F:F)</f>
        <v>0</v>
      </c>
      <c r="L79" s="19">
        <f t="shared" si="209"/>
        <v>0</v>
      </c>
      <c r="M79" s="32"/>
      <c r="N79" s="19">
        <f t="shared" si="210"/>
        <v>0</v>
      </c>
      <c r="O79" s="42"/>
      <c r="P79" s="42"/>
      <c r="Q79" s="42"/>
      <c r="R79" s="42"/>
      <c r="S79" s="19">
        <f t="shared" si="211"/>
        <v>0</v>
      </c>
      <c r="T79" s="45"/>
      <c r="U79" s="42" t="e">
        <f>SUMIF(#REF!,A79,#REF!)</f>
        <v>#REF!</v>
      </c>
      <c r="V79" s="42" t="e">
        <f>SUMIF(#REF!,A79,#REF!)</f>
        <v>#REF!</v>
      </c>
      <c r="W79" s="42" t="e">
        <f t="shared" si="212"/>
        <v>#REF!</v>
      </c>
      <c r="X79" s="42" t="e">
        <f t="shared" si="213"/>
        <v>#REF!</v>
      </c>
      <c r="Y79" s="42" t="e">
        <f t="shared" si="214"/>
        <v>#REF!</v>
      </c>
      <c r="Z79" s="116" t="e">
        <f t="shared" si="215"/>
        <v>#REF!</v>
      </c>
      <c r="AA79" s="120">
        <f t="shared" si="216"/>
        <v>0</v>
      </c>
      <c r="AB79" s="153">
        <f t="shared" si="217"/>
        <v>0</v>
      </c>
      <c r="AC79" s="1"/>
      <c r="AD79" s="1"/>
      <c r="AE79" s="1"/>
      <c r="AF79" s="1"/>
      <c r="AG79" s="1"/>
      <c r="AH79" s="1"/>
      <c r="AI79" s="1"/>
      <c r="AJ79" s="1"/>
      <c r="AK79" s="1"/>
      <c r="AL79" s="1"/>
      <c r="AM79" s="1"/>
      <c r="AN79" s="1"/>
      <c r="AO79" s="1"/>
    </row>
    <row r="80" spans="1:41" s="3" customFormat="1">
      <c r="A80" s="48">
        <v>1039</v>
      </c>
      <c r="B80" s="53" t="s">
        <v>643</v>
      </c>
      <c r="C80" s="53"/>
      <c r="D80" s="7"/>
      <c r="E80" s="4"/>
      <c r="F80" s="70">
        <v>1</v>
      </c>
      <c r="G80" s="71"/>
      <c r="H80" s="72">
        <f t="shared" si="218"/>
        <v>1</v>
      </c>
      <c r="I80" s="70">
        <v>1</v>
      </c>
      <c r="J80" s="71" t="s">
        <v>216</v>
      </c>
      <c r="K80" s="73">
        <f>SUMIF(exportMMB!D:D,budgetMMB!A80,exportMMB!F:F)</f>
        <v>0</v>
      </c>
      <c r="L80" s="19">
        <f t="shared" si="209"/>
        <v>0</v>
      </c>
      <c r="M80" s="32"/>
      <c r="N80" s="19">
        <f t="shared" si="210"/>
        <v>0</v>
      </c>
      <c r="O80" s="42"/>
      <c r="P80" s="42"/>
      <c r="Q80" s="42"/>
      <c r="R80" s="42"/>
      <c r="S80" s="19">
        <f t="shared" si="211"/>
        <v>0</v>
      </c>
      <c r="T80" s="45"/>
      <c r="U80" s="42" t="e">
        <f>SUMIF(#REF!,A80,#REF!)</f>
        <v>#REF!</v>
      </c>
      <c r="V80" s="42" t="e">
        <f>SUMIF(#REF!,A80,#REF!)</f>
        <v>#REF!</v>
      </c>
      <c r="W80" s="42" t="e">
        <f t="shared" si="212"/>
        <v>#REF!</v>
      </c>
      <c r="X80" s="42" t="e">
        <f t="shared" si="213"/>
        <v>#REF!</v>
      </c>
      <c r="Y80" s="42" t="e">
        <f t="shared" si="214"/>
        <v>#REF!</v>
      </c>
      <c r="Z80" s="116" t="e">
        <f t="shared" si="215"/>
        <v>#REF!</v>
      </c>
      <c r="AA80" s="120">
        <f t="shared" si="216"/>
        <v>0</v>
      </c>
      <c r="AB80" s="153">
        <f t="shared" si="217"/>
        <v>0</v>
      </c>
      <c r="AC80" s="1"/>
      <c r="AD80" s="1"/>
      <c r="AE80" s="1"/>
      <c r="AF80" s="1"/>
      <c r="AG80" s="1"/>
      <c r="AH80" s="1"/>
      <c r="AI80" s="1"/>
      <c r="AJ80" s="1"/>
      <c r="AK80" s="1"/>
      <c r="AL80" s="1"/>
      <c r="AM80" s="1"/>
      <c r="AN80" s="1"/>
      <c r="AO80" s="1"/>
    </row>
    <row r="81" spans="1:41" s="3" customFormat="1">
      <c r="A81" s="48">
        <v>1040</v>
      </c>
      <c r="B81" s="53" t="s">
        <v>88</v>
      </c>
      <c r="C81" s="53"/>
      <c r="D81" s="7"/>
      <c r="E81" s="4"/>
      <c r="F81" s="70">
        <v>1</v>
      </c>
      <c r="G81" s="71"/>
      <c r="H81" s="72">
        <f t="shared" si="218"/>
        <v>1</v>
      </c>
      <c r="I81" s="70">
        <v>1</v>
      </c>
      <c r="J81" s="71" t="s">
        <v>216</v>
      </c>
      <c r="K81" s="73">
        <f>SUMIF(exportMMB!D:D,budgetMMB!A81,exportMMB!F:F)</f>
        <v>0</v>
      </c>
      <c r="L81" s="19">
        <f t="shared" si="209"/>
        <v>0</v>
      </c>
      <c r="M81" s="32"/>
      <c r="N81" s="19">
        <f t="shared" si="210"/>
        <v>0</v>
      </c>
      <c r="O81" s="42"/>
      <c r="P81" s="42"/>
      <c r="Q81" s="42"/>
      <c r="R81" s="42"/>
      <c r="S81" s="19">
        <f t="shared" si="211"/>
        <v>0</v>
      </c>
      <c r="T81" s="45"/>
      <c r="U81" s="42" t="e">
        <f>SUMIF(#REF!,A81,#REF!)</f>
        <v>#REF!</v>
      </c>
      <c r="V81" s="42" t="e">
        <f>SUMIF(#REF!,A81,#REF!)</f>
        <v>#REF!</v>
      </c>
      <c r="W81" s="42" t="e">
        <f t="shared" si="212"/>
        <v>#REF!</v>
      </c>
      <c r="X81" s="42" t="e">
        <f t="shared" si="213"/>
        <v>#REF!</v>
      </c>
      <c r="Y81" s="42" t="e">
        <f t="shared" si="214"/>
        <v>#REF!</v>
      </c>
      <c r="Z81" s="116" t="e">
        <f t="shared" si="215"/>
        <v>#REF!</v>
      </c>
      <c r="AA81" s="120">
        <f t="shared" si="216"/>
        <v>0</v>
      </c>
      <c r="AB81" s="153">
        <f t="shared" si="217"/>
        <v>0</v>
      </c>
      <c r="AC81" s="1"/>
      <c r="AD81" s="1"/>
      <c r="AE81" s="1"/>
      <c r="AF81" s="1"/>
      <c r="AG81" s="1"/>
      <c r="AH81" s="1"/>
      <c r="AI81" s="1"/>
      <c r="AJ81" s="1"/>
      <c r="AK81" s="1"/>
      <c r="AL81" s="1"/>
      <c r="AM81" s="1"/>
      <c r="AN81" s="1"/>
      <c r="AO81" s="1"/>
    </row>
    <row r="82" spans="1:41" s="3" customFormat="1">
      <c r="A82" s="48">
        <v>1044</v>
      </c>
      <c r="B82" s="53" t="s">
        <v>659</v>
      </c>
      <c r="C82" s="53"/>
      <c r="D82" s="7"/>
      <c r="E82" s="4"/>
      <c r="F82" s="70">
        <v>1</v>
      </c>
      <c r="G82" s="71"/>
      <c r="H82" s="72">
        <f t="shared" si="218"/>
        <v>1</v>
      </c>
      <c r="I82" s="70">
        <v>1</v>
      </c>
      <c r="J82" s="71" t="s">
        <v>216</v>
      </c>
      <c r="K82" s="73">
        <f>SUMIF(exportMMB!D:D,budgetMMB!A82,exportMMB!F:F)</f>
        <v>0</v>
      </c>
      <c r="L82" s="19">
        <f t="shared" si="209"/>
        <v>0</v>
      </c>
      <c r="M82" s="32"/>
      <c r="N82" s="19">
        <f t="shared" si="210"/>
        <v>0</v>
      </c>
      <c r="O82" s="42"/>
      <c r="P82" s="42"/>
      <c r="Q82" s="42"/>
      <c r="R82" s="42"/>
      <c r="S82" s="19">
        <f t="shared" si="211"/>
        <v>0</v>
      </c>
      <c r="T82" s="45"/>
      <c r="U82" s="42" t="e">
        <f>SUMIF(#REF!,A82,#REF!)</f>
        <v>#REF!</v>
      </c>
      <c r="V82" s="42" t="e">
        <f>SUMIF(#REF!,A82,#REF!)</f>
        <v>#REF!</v>
      </c>
      <c r="W82" s="42" t="e">
        <f t="shared" si="212"/>
        <v>#REF!</v>
      </c>
      <c r="X82" s="42" t="e">
        <f t="shared" si="213"/>
        <v>#REF!</v>
      </c>
      <c r="Y82" s="42" t="e">
        <f t="shared" si="214"/>
        <v>#REF!</v>
      </c>
      <c r="Z82" s="116" t="e">
        <f t="shared" si="215"/>
        <v>#REF!</v>
      </c>
      <c r="AA82" s="120">
        <f t="shared" si="216"/>
        <v>0</v>
      </c>
      <c r="AB82" s="153">
        <f t="shared" si="217"/>
        <v>0</v>
      </c>
      <c r="AC82" s="1"/>
      <c r="AD82" s="1"/>
      <c r="AE82" s="1"/>
      <c r="AF82" s="1"/>
      <c r="AG82" s="1"/>
      <c r="AH82" s="1"/>
      <c r="AI82" s="1"/>
      <c r="AJ82" s="1"/>
      <c r="AK82" s="1"/>
      <c r="AL82" s="1"/>
      <c r="AM82" s="1"/>
      <c r="AN82" s="1"/>
      <c r="AO82" s="1"/>
    </row>
    <row r="83" spans="1:41" s="3" customFormat="1">
      <c r="A83" s="48">
        <v>1046</v>
      </c>
      <c r="B83" s="53" t="s">
        <v>644</v>
      </c>
      <c r="C83" s="53"/>
      <c r="D83" s="7"/>
      <c r="E83" s="4"/>
      <c r="F83" s="70">
        <v>1</v>
      </c>
      <c r="G83" s="71"/>
      <c r="H83" s="72">
        <f t="shared" ref="H83:H87" si="219">SUM(E83:G83)</f>
        <v>1</v>
      </c>
      <c r="I83" s="70">
        <v>1</v>
      </c>
      <c r="J83" s="71" t="s">
        <v>216</v>
      </c>
      <c r="K83" s="73">
        <f>SUMIF(exportMMB!D:D,budgetMMB!A83,exportMMB!F:F)</f>
        <v>0</v>
      </c>
      <c r="L83" s="19">
        <f t="shared" si="209"/>
        <v>0</v>
      </c>
      <c r="M83" s="32"/>
      <c r="N83" s="19">
        <f t="shared" si="210"/>
        <v>0</v>
      </c>
      <c r="O83" s="42"/>
      <c r="P83" s="42"/>
      <c r="Q83" s="42"/>
      <c r="R83" s="42"/>
      <c r="S83" s="19">
        <f t="shared" si="211"/>
        <v>0</v>
      </c>
      <c r="T83" s="45"/>
      <c r="U83" s="42" t="e">
        <f>SUMIF(#REF!,A83,#REF!)</f>
        <v>#REF!</v>
      </c>
      <c r="V83" s="42" t="e">
        <f>SUMIF(#REF!,A83,#REF!)</f>
        <v>#REF!</v>
      </c>
      <c r="W83" s="42" t="e">
        <f t="shared" si="212"/>
        <v>#REF!</v>
      </c>
      <c r="X83" s="42" t="e">
        <f t="shared" si="213"/>
        <v>#REF!</v>
      </c>
      <c r="Y83" s="42" t="e">
        <f t="shared" si="214"/>
        <v>#REF!</v>
      </c>
      <c r="Z83" s="116" t="e">
        <f t="shared" si="215"/>
        <v>#REF!</v>
      </c>
      <c r="AA83" s="120">
        <f t="shared" si="216"/>
        <v>0</v>
      </c>
      <c r="AB83" s="153">
        <f t="shared" si="217"/>
        <v>0</v>
      </c>
      <c r="AC83" s="1"/>
      <c r="AD83" s="1"/>
      <c r="AE83" s="1"/>
      <c r="AF83" s="1"/>
      <c r="AG83" s="1"/>
      <c r="AH83" s="1"/>
      <c r="AI83" s="1"/>
      <c r="AJ83" s="1"/>
      <c r="AK83" s="1"/>
      <c r="AL83" s="1"/>
      <c r="AM83" s="1"/>
      <c r="AN83" s="1"/>
      <c r="AO83" s="1"/>
    </row>
    <row r="84" spans="1:41" s="3" customFormat="1">
      <c r="A84" s="48">
        <v>1047</v>
      </c>
      <c r="B84" s="53" t="s">
        <v>645</v>
      </c>
      <c r="C84" s="53"/>
      <c r="D84" s="7"/>
      <c r="E84" s="4"/>
      <c r="F84" s="70">
        <v>1</v>
      </c>
      <c r="G84" s="71"/>
      <c r="H84" s="72">
        <f t="shared" si="219"/>
        <v>1</v>
      </c>
      <c r="I84" s="70">
        <v>1</v>
      </c>
      <c r="J84" s="71" t="s">
        <v>216</v>
      </c>
      <c r="K84" s="73">
        <f>SUMIF(exportMMB!D:D,budgetMMB!A84,exportMMB!F:F)</f>
        <v>0</v>
      </c>
      <c r="L84" s="19">
        <f t="shared" si="209"/>
        <v>0</v>
      </c>
      <c r="M84" s="32"/>
      <c r="N84" s="19">
        <f t="shared" si="210"/>
        <v>0</v>
      </c>
      <c r="O84" s="42"/>
      <c r="P84" s="42"/>
      <c r="Q84" s="42"/>
      <c r="R84" s="42"/>
      <c r="S84" s="19">
        <f t="shared" si="211"/>
        <v>0</v>
      </c>
      <c r="T84" s="45"/>
      <c r="U84" s="42" t="e">
        <f>SUMIF(#REF!,A84,#REF!)</f>
        <v>#REF!</v>
      </c>
      <c r="V84" s="42" t="e">
        <f>SUMIF(#REF!,A84,#REF!)</f>
        <v>#REF!</v>
      </c>
      <c r="W84" s="42" t="e">
        <f t="shared" si="212"/>
        <v>#REF!</v>
      </c>
      <c r="X84" s="42" t="e">
        <f t="shared" si="213"/>
        <v>#REF!</v>
      </c>
      <c r="Y84" s="42" t="e">
        <f t="shared" si="214"/>
        <v>#REF!</v>
      </c>
      <c r="Z84" s="116" t="e">
        <f t="shared" si="215"/>
        <v>#REF!</v>
      </c>
      <c r="AA84" s="120">
        <f t="shared" si="216"/>
        <v>0</v>
      </c>
      <c r="AB84" s="153">
        <f t="shared" si="217"/>
        <v>0</v>
      </c>
      <c r="AC84" s="1"/>
      <c r="AD84" s="1"/>
      <c r="AE84" s="1"/>
      <c r="AF84" s="1"/>
      <c r="AG84" s="1"/>
      <c r="AH84" s="1"/>
      <c r="AI84" s="1"/>
      <c r="AJ84" s="1"/>
      <c r="AK84" s="1"/>
      <c r="AL84" s="1"/>
      <c r="AM84" s="1"/>
      <c r="AN84" s="1"/>
      <c r="AO84" s="1"/>
    </row>
    <row r="85" spans="1:41" s="3" customFormat="1">
      <c r="A85" s="48">
        <v>1048</v>
      </c>
      <c r="B85" s="53" t="s">
        <v>646</v>
      </c>
      <c r="C85" s="53"/>
      <c r="D85" s="7"/>
      <c r="E85" s="4"/>
      <c r="F85" s="70">
        <v>1</v>
      </c>
      <c r="G85" s="71"/>
      <c r="H85" s="72">
        <f t="shared" si="219"/>
        <v>1</v>
      </c>
      <c r="I85" s="70">
        <v>1</v>
      </c>
      <c r="J85" s="71" t="s">
        <v>216</v>
      </c>
      <c r="K85" s="73">
        <f>SUMIF(exportMMB!D:D,budgetMMB!A85,exportMMB!F:F)</f>
        <v>0</v>
      </c>
      <c r="L85" s="19">
        <f t="shared" si="209"/>
        <v>0</v>
      </c>
      <c r="M85" s="32"/>
      <c r="N85" s="19">
        <f t="shared" si="210"/>
        <v>0</v>
      </c>
      <c r="O85" s="42"/>
      <c r="P85" s="42"/>
      <c r="Q85" s="42"/>
      <c r="R85" s="42"/>
      <c r="S85" s="19">
        <f t="shared" si="211"/>
        <v>0</v>
      </c>
      <c r="T85" s="45"/>
      <c r="U85" s="42" t="e">
        <f>SUMIF(#REF!,A85,#REF!)</f>
        <v>#REF!</v>
      </c>
      <c r="V85" s="42" t="e">
        <f>SUMIF(#REF!,A85,#REF!)</f>
        <v>#REF!</v>
      </c>
      <c r="W85" s="42" t="e">
        <f t="shared" si="212"/>
        <v>#REF!</v>
      </c>
      <c r="X85" s="42" t="e">
        <f t="shared" si="213"/>
        <v>#REF!</v>
      </c>
      <c r="Y85" s="42" t="e">
        <f t="shared" si="214"/>
        <v>#REF!</v>
      </c>
      <c r="Z85" s="116" t="e">
        <f t="shared" si="215"/>
        <v>#REF!</v>
      </c>
      <c r="AA85" s="120">
        <f t="shared" si="216"/>
        <v>0</v>
      </c>
      <c r="AB85" s="153">
        <f t="shared" si="217"/>
        <v>0</v>
      </c>
      <c r="AC85" s="1"/>
      <c r="AD85" s="1"/>
      <c r="AE85" s="1"/>
      <c r="AF85" s="1"/>
      <c r="AG85" s="1"/>
      <c r="AH85" s="1"/>
      <c r="AI85" s="1"/>
      <c r="AJ85" s="1"/>
      <c r="AK85" s="1"/>
      <c r="AL85" s="1"/>
      <c r="AM85" s="1"/>
      <c r="AN85" s="1"/>
      <c r="AO85" s="1"/>
    </row>
    <row r="86" spans="1:41" s="3" customFormat="1">
      <c r="A86" s="48">
        <v>1049</v>
      </c>
      <c r="B86" s="53" t="s">
        <v>647</v>
      </c>
      <c r="C86" s="53"/>
      <c r="D86" s="7"/>
      <c r="E86" s="4"/>
      <c r="F86" s="70">
        <v>1</v>
      </c>
      <c r="G86" s="71"/>
      <c r="H86" s="72">
        <f t="shared" si="219"/>
        <v>1</v>
      </c>
      <c r="I86" s="70">
        <v>1</v>
      </c>
      <c r="J86" s="71" t="s">
        <v>216</v>
      </c>
      <c r="K86" s="73">
        <f>SUMIF(exportMMB!D:D,budgetMMB!A86,exportMMB!F:F)</f>
        <v>0</v>
      </c>
      <c r="L86" s="19">
        <f t="shared" si="209"/>
        <v>0</v>
      </c>
      <c r="M86" s="32"/>
      <c r="N86" s="19">
        <f t="shared" si="210"/>
        <v>0</v>
      </c>
      <c r="O86" s="42"/>
      <c r="P86" s="42"/>
      <c r="Q86" s="42"/>
      <c r="R86" s="42"/>
      <c r="S86" s="19">
        <f t="shared" si="211"/>
        <v>0</v>
      </c>
      <c r="T86" s="45"/>
      <c r="U86" s="42" t="e">
        <f>SUMIF(#REF!,A86,#REF!)</f>
        <v>#REF!</v>
      </c>
      <c r="V86" s="42" t="e">
        <f>SUMIF(#REF!,A86,#REF!)</f>
        <v>#REF!</v>
      </c>
      <c r="W86" s="42" t="e">
        <f t="shared" si="212"/>
        <v>#REF!</v>
      </c>
      <c r="X86" s="42" t="e">
        <f t="shared" si="213"/>
        <v>#REF!</v>
      </c>
      <c r="Y86" s="42" t="e">
        <f t="shared" si="214"/>
        <v>#REF!</v>
      </c>
      <c r="Z86" s="116" t="e">
        <f t="shared" si="215"/>
        <v>#REF!</v>
      </c>
      <c r="AA86" s="120">
        <f t="shared" si="216"/>
        <v>0</v>
      </c>
      <c r="AB86" s="153">
        <f t="shared" si="217"/>
        <v>0</v>
      </c>
      <c r="AC86" s="1"/>
      <c r="AD86" s="1"/>
      <c r="AE86" s="1"/>
      <c r="AF86" s="1"/>
      <c r="AG86" s="1"/>
      <c r="AH86" s="1"/>
      <c r="AI86" s="1"/>
      <c r="AJ86" s="1"/>
      <c r="AK86" s="1"/>
      <c r="AL86" s="1"/>
      <c r="AM86" s="1"/>
      <c r="AN86" s="1"/>
      <c r="AO86" s="1"/>
    </row>
    <row r="87" spans="1:41" s="3" customFormat="1">
      <c r="A87" s="48">
        <v>1050</v>
      </c>
      <c r="B87" s="53" t="s">
        <v>648</v>
      </c>
      <c r="C87" s="53"/>
      <c r="D87" s="7"/>
      <c r="E87" s="4"/>
      <c r="F87" s="70">
        <v>1</v>
      </c>
      <c r="G87" s="71"/>
      <c r="H87" s="72">
        <f t="shared" si="219"/>
        <v>1</v>
      </c>
      <c r="I87" s="70">
        <v>1</v>
      </c>
      <c r="J87" s="71" t="s">
        <v>216</v>
      </c>
      <c r="K87" s="73">
        <f>SUMIF(exportMMB!D:D,budgetMMB!A87,exportMMB!F:F)</f>
        <v>0</v>
      </c>
      <c r="L87" s="19">
        <f t="shared" si="209"/>
        <v>0</v>
      </c>
      <c r="M87" s="32"/>
      <c r="N87" s="19">
        <f t="shared" si="210"/>
        <v>0</v>
      </c>
      <c r="O87" s="42"/>
      <c r="P87" s="42"/>
      <c r="Q87" s="42"/>
      <c r="R87" s="42"/>
      <c r="S87" s="19">
        <f t="shared" si="211"/>
        <v>0</v>
      </c>
      <c r="T87" s="45"/>
      <c r="U87" s="42" t="e">
        <f>SUMIF(#REF!,A87,#REF!)</f>
        <v>#REF!</v>
      </c>
      <c r="V87" s="42" t="e">
        <f>SUMIF(#REF!,A87,#REF!)</f>
        <v>#REF!</v>
      </c>
      <c r="W87" s="42" t="e">
        <f t="shared" si="212"/>
        <v>#REF!</v>
      </c>
      <c r="X87" s="42" t="e">
        <f t="shared" si="213"/>
        <v>#REF!</v>
      </c>
      <c r="Y87" s="42" t="e">
        <f t="shared" si="214"/>
        <v>#REF!</v>
      </c>
      <c r="Z87" s="116" t="e">
        <f t="shared" si="215"/>
        <v>#REF!</v>
      </c>
      <c r="AA87" s="120">
        <f t="shared" si="216"/>
        <v>0</v>
      </c>
      <c r="AB87" s="153">
        <f t="shared" si="217"/>
        <v>0</v>
      </c>
      <c r="AC87" s="1"/>
      <c r="AD87" s="1"/>
      <c r="AE87" s="1"/>
      <c r="AF87" s="1"/>
      <c r="AG87" s="1"/>
      <c r="AH87" s="1"/>
      <c r="AI87" s="1"/>
      <c r="AJ87" s="1"/>
      <c r="AK87" s="1"/>
      <c r="AL87" s="1"/>
      <c r="AM87" s="1"/>
      <c r="AN87" s="1"/>
      <c r="AO87" s="1"/>
    </row>
    <row r="88" spans="1:41" s="3" customFormat="1">
      <c r="A88" s="180">
        <v>1051</v>
      </c>
      <c r="B88" s="54" t="s">
        <v>649</v>
      </c>
      <c r="C88" s="54"/>
      <c r="D88" s="7"/>
      <c r="E88" s="4"/>
      <c r="F88" s="70">
        <v>1</v>
      </c>
      <c r="G88" s="71"/>
      <c r="H88" s="72">
        <f t="shared" ref="H88" si="220">SUM(E88:G88)</f>
        <v>1</v>
      </c>
      <c r="I88" s="70">
        <v>1</v>
      </c>
      <c r="J88" s="71" t="s">
        <v>216</v>
      </c>
      <c r="K88" s="73">
        <f>SUMIF(exportMMB!D:D,budgetMMB!A88,exportMMB!F:F)</f>
        <v>0</v>
      </c>
      <c r="L88" s="19">
        <f t="shared" si="209"/>
        <v>0</v>
      </c>
      <c r="M88" s="32"/>
      <c r="N88" s="19">
        <f t="shared" si="210"/>
        <v>0</v>
      </c>
      <c r="O88" s="42"/>
      <c r="P88" s="42"/>
      <c r="Q88" s="42"/>
      <c r="R88" s="42"/>
      <c r="S88" s="19">
        <f t="shared" si="211"/>
        <v>0</v>
      </c>
      <c r="T88" s="45"/>
      <c r="U88" s="42" t="e">
        <f>SUMIF(#REF!,A88,#REF!)</f>
        <v>#REF!</v>
      </c>
      <c r="V88" s="42" t="e">
        <f>SUMIF(#REF!,A88,#REF!)</f>
        <v>#REF!</v>
      </c>
      <c r="W88" s="42" t="e">
        <f t="shared" si="212"/>
        <v>#REF!</v>
      </c>
      <c r="X88" s="42" t="e">
        <f t="shared" si="213"/>
        <v>#REF!</v>
      </c>
      <c r="Y88" s="42" t="e">
        <f t="shared" si="214"/>
        <v>#REF!</v>
      </c>
      <c r="Z88" s="116" t="e">
        <f t="shared" si="215"/>
        <v>#REF!</v>
      </c>
      <c r="AA88" s="120">
        <f t="shared" si="216"/>
        <v>0</v>
      </c>
      <c r="AB88" s="153">
        <f t="shared" si="217"/>
        <v>0</v>
      </c>
      <c r="AC88" s="1"/>
      <c r="AD88" s="1"/>
      <c r="AE88" s="1"/>
      <c r="AF88" s="1"/>
      <c r="AG88" s="1"/>
      <c r="AH88" s="1"/>
      <c r="AI88" s="1"/>
      <c r="AJ88" s="1"/>
      <c r="AK88" s="1"/>
      <c r="AL88" s="1"/>
      <c r="AM88" s="1"/>
      <c r="AN88" s="1"/>
      <c r="AO88" s="1"/>
    </row>
    <row r="89" spans="1:41" s="3" customFormat="1">
      <c r="A89" s="48"/>
      <c r="B89" s="55" t="s">
        <v>253</v>
      </c>
      <c r="C89" s="55"/>
      <c r="D89" s="7"/>
      <c r="E89" s="4"/>
      <c r="F89" s="70"/>
      <c r="G89" s="71"/>
      <c r="H89" s="72"/>
      <c r="I89" s="70"/>
      <c r="J89" s="71"/>
      <c r="K89" s="73"/>
      <c r="L89" s="21">
        <f>SUM(L69:L88)</f>
        <v>0</v>
      </c>
      <c r="M89" s="28">
        <f t="shared" ref="M89:S89" si="221">SUM(M69:M88)</f>
        <v>0</v>
      </c>
      <c r="N89" s="21">
        <f t="shared" si="221"/>
        <v>0</v>
      </c>
      <c r="O89" s="43">
        <f t="shared" si="221"/>
        <v>0</v>
      </c>
      <c r="P89" s="43">
        <f t="shared" si="221"/>
        <v>0</v>
      </c>
      <c r="Q89" s="43">
        <f t="shared" si="221"/>
        <v>0</v>
      </c>
      <c r="R89" s="43">
        <f t="shared" si="221"/>
        <v>0</v>
      </c>
      <c r="S89" s="21">
        <f t="shared" si="221"/>
        <v>0</v>
      </c>
      <c r="T89" s="43">
        <f>SUM(T69:T88)</f>
        <v>0</v>
      </c>
      <c r="U89" s="46" t="e">
        <f t="shared" ref="U89:V89" si="222">SUM(U69:U88)</f>
        <v>#REF!</v>
      </c>
      <c r="V89" s="46" t="e">
        <f t="shared" si="222"/>
        <v>#REF!</v>
      </c>
      <c r="W89" s="46" t="e">
        <f t="shared" ref="W89:AA89" si="223">SUM(W69:W88)</f>
        <v>#REF!</v>
      </c>
      <c r="X89" s="46" t="e">
        <f t="shared" si="223"/>
        <v>#REF!</v>
      </c>
      <c r="Y89" s="46" t="e">
        <f t="shared" si="223"/>
        <v>#REF!</v>
      </c>
      <c r="Z89" s="142" t="e">
        <f t="shared" si="223"/>
        <v>#REF!</v>
      </c>
      <c r="AA89" s="143">
        <f t="shared" si="223"/>
        <v>0</v>
      </c>
      <c r="AB89" s="161">
        <f t="shared" ref="AB89" si="224">SUM(AB69:AB88)</f>
        <v>0</v>
      </c>
      <c r="AC89" s="1"/>
      <c r="AD89" s="1"/>
      <c r="AE89" s="1"/>
      <c r="AF89" s="1"/>
      <c r="AG89" s="1"/>
      <c r="AH89" s="1"/>
      <c r="AI89" s="1"/>
      <c r="AJ89" s="1"/>
      <c r="AK89" s="1"/>
      <c r="AL89" s="1"/>
      <c r="AM89" s="1"/>
      <c r="AN89" s="1"/>
      <c r="AO89" s="1"/>
    </row>
    <row r="90" spans="1:41" s="3" customFormat="1">
      <c r="A90" s="48"/>
      <c r="B90" s="53"/>
      <c r="C90" s="53"/>
      <c r="D90" s="7"/>
      <c r="E90" s="4"/>
      <c r="F90" s="70"/>
      <c r="G90" s="71"/>
      <c r="H90" s="72"/>
      <c r="I90" s="70"/>
      <c r="J90" s="71"/>
      <c r="K90" s="73"/>
      <c r="L90" s="19"/>
      <c r="M90" s="32"/>
      <c r="N90" s="19"/>
      <c r="O90" s="42"/>
      <c r="P90" s="42"/>
      <c r="Q90" s="42"/>
      <c r="R90" s="42"/>
      <c r="S90" s="19"/>
      <c r="T90" s="42"/>
      <c r="U90" s="42"/>
      <c r="V90" s="42"/>
      <c r="W90" s="42"/>
      <c r="X90" s="42"/>
      <c r="Y90" s="42"/>
      <c r="Z90" s="116"/>
      <c r="AA90" s="120"/>
      <c r="AB90" s="162"/>
      <c r="AC90" s="1"/>
      <c r="AD90" s="1"/>
      <c r="AE90" s="1"/>
      <c r="AF90" s="1"/>
      <c r="AG90" s="1"/>
      <c r="AH90" s="1"/>
      <c r="AI90" s="1"/>
      <c r="AJ90" s="1"/>
      <c r="AK90" s="1"/>
      <c r="AL90" s="1"/>
      <c r="AM90" s="1"/>
      <c r="AN90" s="1"/>
      <c r="AO90" s="1"/>
    </row>
    <row r="91" spans="1:41" s="3" customFormat="1">
      <c r="A91" s="181">
        <v>1100</v>
      </c>
      <c r="B91" s="38" t="s">
        <v>218</v>
      </c>
      <c r="C91" s="38"/>
      <c r="D91" s="7"/>
      <c r="E91" s="4"/>
      <c r="F91" s="70"/>
      <c r="G91" s="71"/>
      <c r="H91" s="72"/>
      <c r="I91" s="70"/>
      <c r="J91" s="71"/>
      <c r="K91" s="73"/>
      <c r="L91" s="19"/>
      <c r="M91" s="32"/>
      <c r="N91" s="19"/>
      <c r="O91" s="42"/>
      <c r="P91" s="42"/>
      <c r="Q91" s="42"/>
      <c r="R91" s="42"/>
      <c r="S91" s="19"/>
      <c r="T91" s="42"/>
      <c r="U91" s="42"/>
      <c r="V91" s="42"/>
      <c r="W91" s="42"/>
      <c r="X91" s="42"/>
      <c r="Y91" s="42"/>
      <c r="Z91" s="116"/>
      <c r="AA91" s="120"/>
      <c r="AB91" s="162"/>
      <c r="AC91" s="1"/>
      <c r="AD91" s="1"/>
      <c r="AE91" s="1"/>
      <c r="AF91" s="1"/>
      <c r="AG91" s="1"/>
      <c r="AH91" s="1"/>
      <c r="AI91" s="1"/>
      <c r="AJ91" s="1"/>
      <c r="AK91" s="1"/>
      <c r="AL91" s="1"/>
      <c r="AM91" s="1"/>
      <c r="AN91" s="1"/>
      <c r="AO91" s="1"/>
    </row>
    <row r="92" spans="1:41" s="3" customFormat="1">
      <c r="A92" s="48">
        <v>1101</v>
      </c>
      <c r="B92" s="54" t="s">
        <v>601</v>
      </c>
      <c r="C92" s="54"/>
      <c r="D92" s="7"/>
      <c r="E92" s="4"/>
      <c r="F92" s="70">
        <v>1</v>
      </c>
      <c r="G92" s="71"/>
      <c r="H92" s="72">
        <f t="shared" ref="H92:H94" si="225">SUM(E92:G92)</f>
        <v>1</v>
      </c>
      <c r="I92" s="70">
        <v>1</v>
      </c>
      <c r="J92" s="71" t="s">
        <v>216</v>
      </c>
      <c r="K92" s="73">
        <f>SUMIF(exportMMB!D:D,budgetMMB!A92,exportMMB!F:F)</f>
        <v>0</v>
      </c>
      <c r="L92" s="19">
        <f t="shared" ref="L92:L101" si="226">H92*I92*K92</f>
        <v>0</v>
      </c>
      <c r="M92" s="32"/>
      <c r="N92" s="19">
        <f t="shared" ref="N92:N101" si="227">MAX(L92-SUM(O92:R92),0)</f>
        <v>0</v>
      </c>
      <c r="O92" s="42"/>
      <c r="P92" s="42"/>
      <c r="Q92" s="42"/>
      <c r="R92" s="42"/>
      <c r="S92" s="19">
        <f t="shared" ref="S92:S101" si="228">L92-SUM(N92:R92)</f>
        <v>0</v>
      </c>
      <c r="T92" s="45"/>
      <c r="U92" s="42" t="e">
        <f>SUMIF(#REF!,A92,#REF!)</f>
        <v>#REF!</v>
      </c>
      <c r="V92" s="42" t="e">
        <f>SUMIF(#REF!,A92,#REF!)</f>
        <v>#REF!</v>
      </c>
      <c r="W92" s="42" t="e">
        <f t="shared" ref="W92:W101" si="229">U92+V92</f>
        <v>#REF!</v>
      </c>
      <c r="X92" s="42" t="e">
        <f t="shared" ref="X92:X101" si="230">MAX(L92-W92,0)</f>
        <v>#REF!</v>
      </c>
      <c r="Y92" s="42" t="e">
        <f t="shared" ref="Y92:Y101" si="231">W92+X92</f>
        <v>#REF!</v>
      </c>
      <c r="Z92" s="116" t="e">
        <f t="shared" ref="Z92:Z101" si="232">L92-Y92</f>
        <v>#REF!</v>
      </c>
      <c r="AA92" s="120">
        <f t="shared" ref="AA92:AA101" si="233">AB92-L92</f>
        <v>0</v>
      </c>
      <c r="AB92" s="153">
        <f t="shared" si="217"/>
        <v>0</v>
      </c>
      <c r="AC92" s="1"/>
      <c r="AD92" s="1"/>
      <c r="AE92" s="1"/>
      <c r="AF92" s="1"/>
      <c r="AG92" s="1"/>
      <c r="AH92" s="1"/>
      <c r="AI92" s="1"/>
      <c r="AJ92" s="1"/>
      <c r="AK92" s="1"/>
      <c r="AL92" s="1"/>
      <c r="AM92" s="1"/>
      <c r="AN92" s="1"/>
      <c r="AO92" s="1"/>
    </row>
    <row r="93" spans="1:41" s="3" customFormat="1">
      <c r="A93" s="48">
        <v>1102</v>
      </c>
      <c r="B93" s="54" t="s">
        <v>650</v>
      </c>
      <c r="C93" s="54"/>
      <c r="D93" s="7"/>
      <c r="E93" s="4"/>
      <c r="F93" s="70">
        <v>1</v>
      </c>
      <c r="G93" s="71"/>
      <c r="H93" s="72">
        <f t="shared" si="225"/>
        <v>1</v>
      </c>
      <c r="I93" s="70">
        <v>1</v>
      </c>
      <c r="J93" s="71" t="s">
        <v>216</v>
      </c>
      <c r="K93" s="73">
        <f>SUMIF(exportMMB!D:D,budgetMMB!A93,exportMMB!F:F)</f>
        <v>0</v>
      </c>
      <c r="L93" s="19">
        <f t="shared" si="226"/>
        <v>0</v>
      </c>
      <c r="M93" s="32"/>
      <c r="N93" s="19">
        <f t="shared" si="227"/>
        <v>0</v>
      </c>
      <c r="O93" s="42"/>
      <c r="P93" s="42"/>
      <c r="Q93" s="42"/>
      <c r="R93" s="42"/>
      <c r="S93" s="19">
        <f t="shared" si="228"/>
        <v>0</v>
      </c>
      <c r="T93" s="45"/>
      <c r="U93" s="42" t="e">
        <f>SUMIF(#REF!,A93,#REF!)</f>
        <v>#REF!</v>
      </c>
      <c r="V93" s="42" t="e">
        <f>SUMIF(#REF!,A93,#REF!)</f>
        <v>#REF!</v>
      </c>
      <c r="W93" s="42" t="e">
        <f t="shared" si="229"/>
        <v>#REF!</v>
      </c>
      <c r="X93" s="42" t="e">
        <f t="shared" si="230"/>
        <v>#REF!</v>
      </c>
      <c r="Y93" s="42" t="e">
        <f t="shared" si="231"/>
        <v>#REF!</v>
      </c>
      <c r="Z93" s="116" t="e">
        <f t="shared" si="232"/>
        <v>#REF!</v>
      </c>
      <c r="AA93" s="120">
        <f t="shared" si="233"/>
        <v>0</v>
      </c>
      <c r="AB93" s="153">
        <f t="shared" si="217"/>
        <v>0</v>
      </c>
      <c r="AC93" s="1"/>
      <c r="AD93" s="1"/>
      <c r="AE93" s="1"/>
      <c r="AF93" s="1"/>
      <c r="AG93" s="1"/>
      <c r="AH93" s="1"/>
      <c r="AI93" s="1"/>
      <c r="AJ93" s="1"/>
      <c r="AK93" s="1"/>
      <c r="AL93" s="1"/>
      <c r="AM93" s="1"/>
      <c r="AN93" s="1"/>
      <c r="AO93" s="1"/>
    </row>
    <row r="94" spans="1:41" s="3" customFormat="1">
      <c r="A94" s="180">
        <v>1103</v>
      </c>
      <c r="B94" s="54" t="s">
        <v>651</v>
      </c>
      <c r="C94" s="54"/>
      <c r="D94" s="7"/>
      <c r="E94" s="4"/>
      <c r="F94" s="70">
        <v>1</v>
      </c>
      <c r="G94" s="71"/>
      <c r="H94" s="72">
        <f t="shared" si="225"/>
        <v>1</v>
      </c>
      <c r="I94" s="70">
        <v>1</v>
      </c>
      <c r="J94" s="71" t="s">
        <v>216</v>
      </c>
      <c r="K94" s="73">
        <f>SUMIF(exportMMB!D:D,budgetMMB!A94,exportMMB!F:F)</f>
        <v>0</v>
      </c>
      <c r="L94" s="19">
        <f t="shared" si="226"/>
        <v>0</v>
      </c>
      <c r="M94" s="32"/>
      <c r="N94" s="19">
        <f t="shared" si="227"/>
        <v>0</v>
      </c>
      <c r="O94" s="42"/>
      <c r="P94" s="42"/>
      <c r="Q94" s="42"/>
      <c r="R94" s="42"/>
      <c r="S94" s="19">
        <f t="shared" si="228"/>
        <v>0</v>
      </c>
      <c r="T94" s="42">
        <f>N94</f>
        <v>0</v>
      </c>
      <c r="U94" s="42" t="e">
        <f>SUMIF(#REF!,A94,#REF!)</f>
        <v>#REF!</v>
      </c>
      <c r="V94" s="42" t="e">
        <f>SUMIF(#REF!,A94,#REF!)</f>
        <v>#REF!</v>
      </c>
      <c r="W94" s="42" t="e">
        <f t="shared" si="229"/>
        <v>#REF!</v>
      </c>
      <c r="X94" s="42" t="e">
        <f t="shared" si="230"/>
        <v>#REF!</v>
      </c>
      <c r="Y94" s="42" t="e">
        <f t="shared" si="231"/>
        <v>#REF!</v>
      </c>
      <c r="Z94" s="116" t="e">
        <f t="shared" si="232"/>
        <v>#REF!</v>
      </c>
      <c r="AA94" s="120">
        <f t="shared" si="233"/>
        <v>0</v>
      </c>
      <c r="AB94" s="153">
        <f t="shared" si="217"/>
        <v>0</v>
      </c>
      <c r="AC94" s="1"/>
      <c r="AD94" s="1"/>
      <c r="AE94" s="1"/>
      <c r="AF94" s="1"/>
      <c r="AG94" s="1"/>
      <c r="AH94" s="1"/>
      <c r="AI94" s="1"/>
      <c r="AJ94" s="1"/>
      <c r="AK94" s="1"/>
      <c r="AL94" s="1"/>
      <c r="AM94" s="1"/>
      <c r="AN94" s="1"/>
      <c r="AO94" s="1"/>
    </row>
    <row r="95" spans="1:41" s="3" customFormat="1">
      <c r="A95" s="180">
        <v>1104</v>
      </c>
      <c r="B95" s="54" t="s">
        <v>267</v>
      </c>
      <c r="C95" s="54"/>
      <c r="D95" s="7"/>
      <c r="E95" s="4"/>
      <c r="F95" s="70">
        <v>1</v>
      </c>
      <c r="G95" s="71"/>
      <c r="H95" s="72">
        <f t="shared" ref="H95:H101" si="234">SUM(E95:G95)</f>
        <v>1</v>
      </c>
      <c r="I95" s="70">
        <v>1</v>
      </c>
      <c r="J95" s="71" t="s">
        <v>216</v>
      </c>
      <c r="K95" s="73">
        <f>SUMIF(exportMMB!D:D,budgetMMB!A95,exportMMB!F:F)</f>
        <v>0</v>
      </c>
      <c r="L95" s="19">
        <f t="shared" si="226"/>
        <v>0</v>
      </c>
      <c r="M95" s="32"/>
      <c r="N95" s="19">
        <f t="shared" si="227"/>
        <v>0</v>
      </c>
      <c r="O95" s="42"/>
      <c r="P95" s="42"/>
      <c r="Q95" s="42"/>
      <c r="R95" s="42"/>
      <c r="S95" s="19">
        <f t="shared" si="228"/>
        <v>0</v>
      </c>
      <c r="T95" s="42">
        <f>N95</f>
        <v>0</v>
      </c>
      <c r="U95" s="42" t="e">
        <f>SUMIF(#REF!,A95,#REF!)</f>
        <v>#REF!</v>
      </c>
      <c r="V95" s="42" t="e">
        <f>SUMIF(#REF!,A95,#REF!)</f>
        <v>#REF!</v>
      </c>
      <c r="W95" s="42" t="e">
        <f t="shared" si="229"/>
        <v>#REF!</v>
      </c>
      <c r="X95" s="42" t="e">
        <f t="shared" si="230"/>
        <v>#REF!</v>
      </c>
      <c r="Y95" s="42" t="e">
        <f t="shared" si="231"/>
        <v>#REF!</v>
      </c>
      <c r="Z95" s="116" t="e">
        <f t="shared" si="232"/>
        <v>#REF!</v>
      </c>
      <c r="AA95" s="120">
        <f t="shared" si="233"/>
        <v>0</v>
      </c>
      <c r="AB95" s="153">
        <f t="shared" si="217"/>
        <v>0</v>
      </c>
      <c r="AC95" s="1"/>
      <c r="AD95" s="1"/>
      <c r="AE95" s="1"/>
      <c r="AF95" s="1"/>
      <c r="AG95" s="1"/>
      <c r="AH95" s="1"/>
      <c r="AI95" s="1"/>
      <c r="AJ95" s="1"/>
      <c r="AK95" s="1"/>
      <c r="AL95" s="1"/>
      <c r="AM95" s="1"/>
      <c r="AN95" s="1"/>
      <c r="AO95" s="1"/>
    </row>
    <row r="96" spans="1:41" s="3" customFormat="1">
      <c r="A96" s="180">
        <v>1105</v>
      </c>
      <c r="B96" s="54" t="s">
        <v>268</v>
      </c>
      <c r="C96" s="54"/>
      <c r="D96" s="7"/>
      <c r="E96" s="4"/>
      <c r="F96" s="70">
        <v>1</v>
      </c>
      <c r="G96" s="71"/>
      <c r="H96" s="72">
        <f t="shared" si="234"/>
        <v>1</v>
      </c>
      <c r="I96" s="70">
        <v>1</v>
      </c>
      <c r="J96" s="71" t="s">
        <v>216</v>
      </c>
      <c r="K96" s="73">
        <f>SUMIF(exportMMB!D:D,budgetMMB!A96,exportMMB!F:F)</f>
        <v>0</v>
      </c>
      <c r="L96" s="19">
        <f t="shared" si="226"/>
        <v>0</v>
      </c>
      <c r="M96" s="32"/>
      <c r="N96" s="19">
        <f t="shared" si="227"/>
        <v>0</v>
      </c>
      <c r="O96" s="42"/>
      <c r="P96" s="42"/>
      <c r="Q96" s="42"/>
      <c r="R96" s="42"/>
      <c r="S96" s="19">
        <f t="shared" si="228"/>
        <v>0</v>
      </c>
      <c r="T96" s="42">
        <f>N96</f>
        <v>0</v>
      </c>
      <c r="U96" s="42" t="e">
        <f>SUMIF(#REF!,A96,#REF!)</f>
        <v>#REF!</v>
      </c>
      <c r="V96" s="42" t="e">
        <f>SUMIF(#REF!,A96,#REF!)</f>
        <v>#REF!</v>
      </c>
      <c r="W96" s="42" t="e">
        <f t="shared" si="229"/>
        <v>#REF!</v>
      </c>
      <c r="X96" s="42" t="e">
        <f t="shared" si="230"/>
        <v>#REF!</v>
      </c>
      <c r="Y96" s="42" t="e">
        <f t="shared" si="231"/>
        <v>#REF!</v>
      </c>
      <c r="Z96" s="116" t="e">
        <f t="shared" si="232"/>
        <v>#REF!</v>
      </c>
      <c r="AA96" s="120">
        <f t="shared" si="233"/>
        <v>0</v>
      </c>
      <c r="AB96" s="153">
        <f t="shared" si="217"/>
        <v>0</v>
      </c>
      <c r="AC96" s="1"/>
      <c r="AD96" s="1"/>
      <c r="AE96" s="1"/>
      <c r="AF96" s="1"/>
      <c r="AG96" s="1"/>
      <c r="AH96" s="1"/>
      <c r="AI96" s="1"/>
      <c r="AJ96" s="1"/>
      <c r="AK96" s="1"/>
      <c r="AL96" s="1"/>
      <c r="AM96" s="1"/>
      <c r="AN96" s="1"/>
      <c r="AO96" s="1"/>
    </row>
    <row r="97" spans="1:41" s="3" customFormat="1">
      <c r="A97" s="180">
        <v>1106</v>
      </c>
      <c r="B97" s="54" t="s">
        <v>269</v>
      </c>
      <c r="C97" s="54"/>
      <c r="D97" s="7"/>
      <c r="E97" s="4"/>
      <c r="F97" s="70">
        <v>1</v>
      </c>
      <c r="G97" s="71"/>
      <c r="H97" s="72">
        <f t="shared" si="234"/>
        <v>1</v>
      </c>
      <c r="I97" s="70">
        <v>1</v>
      </c>
      <c r="J97" s="71" t="s">
        <v>216</v>
      </c>
      <c r="K97" s="73">
        <f>SUMIF(exportMMB!D:D,budgetMMB!A97,exportMMB!F:F)</f>
        <v>0</v>
      </c>
      <c r="L97" s="19">
        <f t="shared" si="226"/>
        <v>0</v>
      </c>
      <c r="M97" s="32"/>
      <c r="N97" s="19">
        <f t="shared" si="227"/>
        <v>0</v>
      </c>
      <c r="O97" s="42"/>
      <c r="P97" s="42"/>
      <c r="Q97" s="42"/>
      <c r="R97" s="42"/>
      <c r="S97" s="19">
        <f t="shared" si="228"/>
        <v>0</v>
      </c>
      <c r="T97" s="42">
        <f>N97</f>
        <v>0</v>
      </c>
      <c r="U97" s="42" t="e">
        <f>SUMIF(#REF!,A97,#REF!)</f>
        <v>#REF!</v>
      </c>
      <c r="V97" s="42" t="e">
        <f>SUMIF(#REF!,A97,#REF!)</f>
        <v>#REF!</v>
      </c>
      <c r="W97" s="42" t="e">
        <f t="shared" si="229"/>
        <v>#REF!</v>
      </c>
      <c r="X97" s="42" t="e">
        <f t="shared" si="230"/>
        <v>#REF!</v>
      </c>
      <c r="Y97" s="42" t="e">
        <f t="shared" si="231"/>
        <v>#REF!</v>
      </c>
      <c r="Z97" s="116" t="e">
        <f t="shared" si="232"/>
        <v>#REF!</v>
      </c>
      <c r="AA97" s="120">
        <f t="shared" si="233"/>
        <v>0</v>
      </c>
      <c r="AB97" s="153">
        <f t="shared" si="217"/>
        <v>0</v>
      </c>
      <c r="AC97" s="1"/>
      <c r="AD97" s="1"/>
      <c r="AE97" s="1"/>
      <c r="AF97" s="1"/>
      <c r="AG97" s="1"/>
      <c r="AH97" s="1"/>
      <c r="AI97" s="1"/>
      <c r="AJ97" s="1"/>
      <c r="AK97" s="1"/>
      <c r="AL97" s="1"/>
      <c r="AM97" s="1"/>
      <c r="AN97" s="1"/>
      <c r="AO97" s="1"/>
    </row>
    <row r="98" spans="1:41" s="3" customFormat="1">
      <c r="A98" s="180">
        <v>1107</v>
      </c>
      <c r="B98" s="54" t="s">
        <v>652</v>
      </c>
      <c r="C98" s="54"/>
      <c r="D98" s="7"/>
      <c r="E98" s="4"/>
      <c r="F98" s="70">
        <v>1</v>
      </c>
      <c r="G98" s="71"/>
      <c r="H98" s="72">
        <f t="shared" si="234"/>
        <v>1</v>
      </c>
      <c r="I98" s="70">
        <v>1</v>
      </c>
      <c r="J98" s="71" t="s">
        <v>216</v>
      </c>
      <c r="K98" s="73">
        <f>SUMIF(exportMMB!D:D,budgetMMB!A98,exportMMB!F:F)</f>
        <v>0</v>
      </c>
      <c r="L98" s="19">
        <f t="shared" si="226"/>
        <v>0</v>
      </c>
      <c r="M98" s="32"/>
      <c r="N98" s="19">
        <f t="shared" si="227"/>
        <v>0</v>
      </c>
      <c r="O98" s="42"/>
      <c r="P98" s="42"/>
      <c r="Q98" s="42"/>
      <c r="R98" s="42"/>
      <c r="S98" s="19">
        <f t="shared" si="228"/>
        <v>0</v>
      </c>
      <c r="T98" s="45"/>
      <c r="U98" s="42" t="e">
        <f>SUMIF(#REF!,A98,#REF!)</f>
        <v>#REF!</v>
      </c>
      <c r="V98" s="42" t="e">
        <f>SUMIF(#REF!,A98,#REF!)</f>
        <v>#REF!</v>
      </c>
      <c r="W98" s="42" t="e">
        <f t="shared" si="229"/>
        <v>#REF!</v>
      </c>
      <c r="X98" s="42" t="e">
        <f t="shared" si="230"/>
        <v>#REF!</v>
      </c>
      <c r="Y98" s="42" t="e">
        <f t="shared" si="231"/>
        <v>#REF!</v>
      </c>
      <c r="Z98" s="116" t="e">
        <f t="shared" si="232"/>
        <v>#REF!</v>
      </c>
      <c r="AA98" s="120">
        <f t="shared" si="233"/>
        <v>0</v>
      </c>
      <c r="AB98" s="153">
        <f t="shared" si="217"/>
        <v>0</v>
      </c>
      <c r="AC98" s="1"/>
      <c r="AD98" s="1"/>
      <c r="AE98" s="1"/>
      <c r="AF98" s="1"/>
      <c r="AG98" s="1"/>
      <c r="AH98" s="1"/>
      <c r="AI98" s="1"/>
      <c r="AJ98" s="1"/>
      <c r="AK98" s="1"/>
      <c r="AL98" s="1"/>
      <c r="AM98" s="1"/>
      <c r="AN98" s="1"/>
      <c r="AO98" s="1"/>
    </row>
    <row r="99" spans="1:41" s="3" customFormat="1">
      <c r="A99" s="48">
        <v>1109</v>
      </c>
      <c r="B99" s="54" t="s">
        <v>11</v>
      </c>
      <c r="C99" s="54"/>
      <c r="D99" s="7"/>
      <c r="E99" s="4"/>
      <c r="F99" s="70">
        <v>1</v>
      </c>
      <c r="G99" s="71"/>
      <c r="H99" s="72">
        <f t="shared" si="234"/>
        <v>1</v>
      </c>
      <c r="I99" s="70">
        <v>1</v>
      </c>
      <c r="J99" s="71" t="s">
        <v>216</v>
      </c>
      <c r="K99" s="73">
        <f>SUMIF(exportMMB!D:D,budgetMMB!A99,exportMMB!F:F)</f>
        <v>0</v>
      </c>
      <c r="L99" s="19">
        <f t="shared" si="226"/>
        <v>0</v>
      </c>
      <c r="M99" s="32"/>
      <c r="N99" s="19">
        <f t="shared" si="227"/>
        <v>0</v>
      </c>
      <c r="O99" s="42"/>
      <c r="P99" s="42"/>
      <c r="Q99" s="42"/>
      <c r="R99" s="42"/>
      <c r="S99" s="19">
        <f t="shared" si="228"/>
        <v>0</v>
      </c>
      <c r="T99" s="42">
        <f>N99</f>
        <v>0</v>
      </c>
      <c r="U99" s="42" t="e">
        <f>SUMIF(#REF!,A99,#REF!)</f>
        <v>#REF!</v>
      </c>
      <c r="V99" s="42" t="e">
        <f>SUMIF(#REF!,A99,#REF!)</f>
        <v>#REF!</v>
      </c>
      <c r="W99" s="42" t="e">
        <f t="shared" si="229"/>
        <v>#REF!</v>
      </c>
      <c r="X99" s="42" t="e">
        <f t="shared" si="230"/>
        <v>#REF!</v>
      </c>
      <c r="Y99" s="42" t="e">
        <f t="shared" si="231"/>
        <v>#REF!</v>
      </c>
      <c r="Z99" s="116" t="e">
        <f t="shared" si="232"/>
        <v>#REF!</v>
      </c>
      <c r="AA99" s="120">
        <f t="shared" si="233"/>
        <v>0</v>
      </c>
      <c r="AB99" s="153">
        <f t="shared" si="217"/>
        <v>0</v>
      </c>
      <c r="AC99" s="1"/>
      <c r="AD99" s="1"/>
      <c r="AE99" s="1"/>
      <c r="AF99" s="1"/>
      <c r="AG99" s="1"/>
      <c r="AH99" s="1"/>
      <c r="AI99" s="1"/>
      <c r="AJ99" s="1"/>
      <c r="AK99" s="1"/>
      <c r="AL99" s="1"/>
      <c r="AM99" s="1"/>
      <c r="AN99" s="1"/>
      <c r="AO99" s="1"/>
    </row>
    <row r="100" spans="1:41" s="3" customFormat="1">
      <c r="A100" s="48">
        <v>1110</v>
      </c>
      <c r="B100" s="54" t="s">
        <v>12</v>
      </c>
      <c r="C100" s="54"/>
      <c r="D100" s="7"/>
      <c r="E100" s="4"/>
      <c r="F100" s="70">
        <v>1</v>
      </c>
      <c r="G100" s="71"/>
      <c r="H100" s="72">
        <f t="shared" si="234"/>
        <v>1</v>
      </c>
      <c r="I100" s="70">
        <v>1</v>
      </c>
      <c r="J100" s="71" t="s">
        <v>216</v>
      </c>
      <c r="K100" s="73">
        <f>SUMIF(exportMMB!D:D,budgetMMB!A100,exportMMB!F:F)</f>
        <v>0</v>
      </c>
      <c r="L100" s="19">
        <f t="shared" si="226"/>
        <v>0</v>
      </c>
      <c r="M100" s="32"/>
      <c r="N100" s="19">
        <f t="shared" si="227"/>
        <v>0</v>
      </c>
      <c r="O100" s="42"/>
      <c r="P100" s="42"/>
      <c r="Q100" s="42"/>
      <c r="R100" s="42"/>
      <c r="S100" s="19">
        <f t="shared" si="228"/>
        <v>0</v>
      </c>
      <c r="T100" s="42">
        <f>N100</f>
        <v>0</v>
      </c>
      <c r="U100" s="42" t="e">
        <f>SUMIF(#REF!,A100,#REF!)</f>
        <v>#REF!</v>
      </c>
      <c r="V100" s="42" t="e">
        <f>SUMIF(#REF!,A100,#REF!)</f>
        <v>#REF!</v>
      </c>
      <c r="W100" s="42" t="e">
        <f t="shared" si="229"/>
        <v>#REF!</v>
      </c>
      <c r="X100" s="42" t="e">
        <f t="shared" si="230"/>
        <v>#REF!</v>
      </c>
      <c r="Y100" s="42" t="e">
        <f t="shared" si="231"/>
        <v>#REF!</v>
      </c>
      <c r="Z100" s="116" t="e">
        <f t="shared" si="232"/>
        <v>#REF!</v>
      </c>
      <c r="AA100" s="120">
        <f t="shared" si="233"/>
        <v>0</v>
      </c>
      <c r="AB100" s="153">
        <f t="shared" si="217"/>
        <v>0</v>
      </c>
      <c r="AC100" s="1"/>
      <c r="AD100" s="1"/>
      <c r="AE100" s="1"/>
      <c r="AF100" s="1"/>
      <c r="AG100" s="1"/>
      <c r="AH100" s="1"/>
      <c r="AI100" s="1"/>
      <c r="AJ100" s="1"/>
      <c r="AK100" s="1"/>
      <c r="AL100" s="1"/>
      <c r="AM100" s="1"/>
      <c r="AN100" s="1"/>
      <c r="AO100" s="1"/>
    </row>
    <row r="101" spans="1:41" s="3" customFormat="1">
      <c r="A101" s="48">
        <v>1111</v>
      </c>
      <c r="B101" s="54" t="s">
        <v>13</v>
      </c>
      <c r="C101" s="54"/>
      <c r="D101" s="7"/>
      <c r="E101" s="4"/>
      <c r="F101" s="70">
        <v>1</v>
      </c>
      <c r="G101" s="71"/>
      <c r="H101" s="72">
        <f t="shared" si="234"/>
        <v>1</v>
      </c>
      <c r="I101" s="70">
        <v>1</v>
      </c>
      <c r="J101" s="71" t="s">
        <v>216</v>
      </c>
      <c r="K101" s="73">
        <f>SUMIF(exportMMB!D:D,budgetMMB!A101,exportMMB!F:F)</f>
        <v>0</v>
      </c>
      <c r="L101" s="19">
        <f t="shared" si="226"/>
        <v>0</v>
      </c>
      <c r="M101" s="32"/>
      <c r="N101" s="19">
        <f t="shared" si="227"/>
        <v>0</v>
      </c>
      <c r="O101" s="42"/>
      <c r="P101" s="42"/>
      <c r="Q101" s="42"/>
      <c r="R101" s="42"/>
      <c r="S101" s="19">
        <f t="shared" si="228"/>
        <v>0</v>
      </c>
      <c r="T101" s="45"/>
      <c r="U101" s="42" t="e">
        <f>SUMIF(#REF!,A101,#REF!)</f>
        <v>#REF!</v>
      </c>
      <c r="V101" s="42" t="e">
        <f>SUMIF(#REF!,A101,#REF!)</f>
        <v>#REF!</v>
      </c>
      <c r="W101" s="42" t="e">
        <f t="shared" si="229"/>
        <v>#REF!</v>
      </c>
      <c r="X101" s="42" t="e">
        <f t="shared" si="230"/>
        <v>#REF!</v>
      </c>
      <c r="Y101" s="42" t="e">
        <f t="shared" si="231"/>
        <v>#REF!</v>
      </c>
      <c r="Z101" s="116" t="e">
        <f t="shared" si="232"/>
        <v>#REF!</v>
      </c>
      <c r="AA101" s="120">
        <f t="shared" si="233"/>
        <v>0</v>
      </c>
      <c r="AB101" s="153">
        <f t="shared" si="217"/>
        <v>0</v>
      </c>
      <c r="AC101" s="1"/>
      <c r="AD101" s="1"/>
      <c r="AE101" s="1"/>
      <c r="AF101" s="1"/>
      <c r="AG101" s="1"/>
      <c r="AH101" s="1"/>
      <c r="AI101" s="1"/>
      <c r="AJ101" s="1"/>
      <c r="AK101" s="1"/>
      <c r="AL101" s="1"/>
      <c r="AM101" s="1"/>
      <c r="AN101" s="1"/>
      <c r="AO101" s="1"/>
    </row>
    <row r="102" spans="1:41" s="3" customFormat="1">
      <c r="A102" s="48"/>
      <c r="B102" s="55" t="s">
        <v>253</v>
      </c>
      <c r="C102" s="55"/>
      <c r="D102" s="7"/>
      <c r="E102" s="4"/>
      <c r="F102" s="70"/>
      <c r="G102" s="71"/>
      <c r="H102" s="72"/>
      <c r="I102" s="70"/>
      <c r="J102" s="71"/>
      <c r="K102" s="73"/>
      <c r="L102" s="21">
        <f t="shared" ref="L102:AB102" si="235">SUM(L92:L101)</f>
        <v>0</v>
      </c>
      <c r="M102" s="28">
        <f t="shared" si="235"/>
        <v>0</v>
      </c>
      <c r="N102" s="21">
        <f t="shared" si="235"/>
        <v>0</v>
      </c>
      <c r="O102" s="43">
        <f t="shared" si="235"/>
        <v>0</v>
      </c>
      <c r="P102" s="43">
        <f t="shared" si="235"/>
        <v>0</v>
      </c>
      <c r="Q102" s="43">
        <f t="shared" si="235"/>
        <v>0</v>
      </c>
      <c r="R102" s="43">
        <f t="shared" si="235"/>
        <v>0</v>
      </c>
      <c r="S102" s="21">
        <f t="shared" si="235"/>
        <v>0</v>
      </c>
      <c r="T102" s="43">
        <f t="shared" si="235"/>
        <v>0</v>
      </c>
      <c r="U102" s="46" t="e">
        <f t="shared" si="235"/>
        <v>#REF!</v>
      </c>
      <c r="V102" s="46" t="e">
        <f t="shared" si="235"/>
        <v>#REF!</v>
      </c>
      <c r="W102" s="46" t="e">
        <f t="shared" si="235"/>
        <v>#REF!</v>
      </c>
      <c r="X102" s="46" t="e">
        <f t="shared" si="235"/>
        <v>#REF!</v>
      </c>
      <c r="Y102" s="46" t="e">
        <f t="shared" si="235"/>
        <v>#REF!</v>
      </c>
      <c r="Z102" s="142" t="e">
        <f t="shared" si="235"/>
        <v>#REF!</v>
      </c>
      <c r="AA102" s="143">
        <f t="shared" si="235"/>
        <v>0</v>
      </c>
      <c r="AB102" s="161">
        <f t="shared" si="235"/>
        <v>0</v>
      </c>
      <c r="AC102" s="1"/>
      <c r="AD102" s="1"/>
      <c r="AE102" s="1"/>
      <c r="AF102" s="1"/>
      <c r="AG102" s="1"/>
      <c r="AH102" s="1"/>
      <c r="AI102" s="1"/>
      <c r="AJ102" s="1"/>
      <c r="AK102" s="1"/>
      <c r="AL102" s="1"/>
      <c r="AM102" s="1"/>
      <c r="AN102" s="1"/>
      <c r="AO102" s="1"/>
    </row>
    <row r="103" spans="1:41" s="3" customFormat="1">
      <c r="A103" s="48"/>
      <c r="B103" s="55"/>
      <c r="C103" s="55"/>
      <c r="D103" s="7"/>
      <c r="E103" s="4"/>
      <c r="F103" s="70"/>
      <c r="G103" s="71"/>
      <c r="H103" s="72"/>
      <c r="I103" s="70"/>
      <c r="J103" s="71"/>
      <c r="K103" s="73"/>
      <c r="L103" s="21"/>
      <c r="M103" s="31"/>
      <c r="N103" s="21"/>
      <c r="O103" s="42"/>
      <c r="P103" s="42"/>
      <c r="Q103" s="42"/>
      <c r="R103" s="42"/>
      <c r="S103" s="19"/>
      <c r="T103" s="42"/>
      <c r="U103" s="46"/>
      <c r="V103" s="46"/>
      <c r="W103" s="46"/>
      <c r="X103" s="46"/>
      <c r="Y103" s="46"/>
      <c r="Z103" s="142"/>
      <c r="AA103" s="143"/>
      <c r="AB103" s="161"/>
      <c r="AC103" s="1"/>
      <c r="AD103" s="1"/>
      <c r="AE103" s="1"/>
      <c r="AF103" s="1"/>
      <c r="AG103" s="1"/>
      <c r="AH103" s="1"/>
      <c r="AI103" s="1"/>
      <c r="AJ103" s="1"/>
      <c r="AK103" s="1"/>
      <c r="AL103" s="1"/>
      <c r="AM103" s="1"/>
      <c r="AN103" s="1"/>
      <c r="AO103" s="1"/>
    </row>
    <row r="104" spans="1:41" s="3" customFormat="1">
      <c r="A104" s="181">
        <v>1200</v>
      </c>
      <c r="B104" s="38" t="s">
        <v>14</v>
      </c>
      <c r="C104" s="38"/>
      <c r="D104" s="7"/>
      <c r="E104" s="4"/>
      <c r="F104" s="70"/>
      <c r="G104" s="71"/>
      <c r="H104" s="72"/>
      <c r="I104" s="70"/>
      <c r="J104" s="71"/>
      <c r="K104" s="73"/>
      <c r="L104" s="19"/>
      <c r="M104" s="32"/>
      <c r="N104" s="19"/>
      <c r="O104" s="42"/>
      <c r="P104" s="42"/>
      <c r="Q104" s="42"/>
      <c r="R104" s="42"/>
      <c r="S104" s="19"/>
      <c r="T104" s="42"/>
      <c r="U104" s="42"/>
      <c r="V104" s="42"/>
      <c r="W104" s="42"/>
      <c r="X104" s="42"/>
      <c r="Y104" s="42"/>
      <c r="Z104" s="116"/>
      <c r="AA104" s="120"/>
      <c r="AB104" s="162"/>
      <c r="AC104" s="1"/>
      <c r="AD104" s="1"/>
      <c r="AE104" s="1"/>
      <c r="AF104" s="1"/>
      <c r="AG104" s="1"/>
      <c r="AH104" s="1"/>
      <c r="AI104" s="1"/>
      <c r="AJ104" s="1"/>
      <c r="AK104" s="1"/>
      <c r="AL104" s="1"/>
      <c r="AM104" s="1"/>
      <c r="AN104" s="1"/>
      <c r="AO104" s="1"/>
    </row>
    <row r="105" spans="1:41" s="3" customFormat="1">
      <c r="A105" s="48">
        <v>1202</v>
      </c>
      <c r="B105" s="53" t="s">
        <v>15</v>
      </c>
      <c r="C105" s="53"/>
      <c r="D105" s="7"/>
      <c r="E105" s="4"/>
      <c r="F105" s="70">
        <v>1</v>
      </c>
      <c r="G105" s="71"/>
      <c r="H105" s="72">
        <f t="shared" ref="H105:H107" si="236">SUM(E105:G105)</f>
        <v>1</v>
      </c>
      <c r="I105" s="70">
        <v>1</v>
      </c>
      <c r="J105" s="71" t="s">
        <v>216</v>
      </c>
      <c r="K105" s="73">
        <f>SUMIF(exportMMB!D:D,budgetMMB!A105,exportMMB!F:F)</f>
        <v>0</v>
      </c>
      <c r="L105" s="19">
        <f t="shared" ref="L105:L114" si="237">H105*I105*K105</f>
        <v>0</v>
      </c>
      <c r="M105" s="32"/>
      <c r="N105" s="19">
        <f t="shared" ref="N105:N114" si="238">MAX(L105-SUM(O105:R105),0)</f>
        <v>0</v>
      </c>
      <c r="O105" s="42"/>
      <c r="P105" s="42"/>
      <c r="Q105" s="42"/>
      <c r="R105" s="42"/>
      <c r="S105" s="19">
        <f t="shared" ref="S105:S114" si="239">L105-SUM(N105:R105)</f>
        <v>0</v>
      </c>
      <c r="T105" s="42">
        <f>N105</f>
        <v>0</v>
      </c>
      <c r="U105" s="42" t="e">
        <f>SUMIF(#REF!,A105,#REF!)</f>
        <v>#REF!</v>
      </c>
      <c r="V105" s="42" t="e">
        <f>SUMIF(#REF!,A105,#REF!)</f>
        <v>#REF!</v>
      </c>
      <c r="W105" s="42" t="e">
        <f t="shared" ref="W105:W114" si="240">U105+V105</f>
        <v>#REF!</v>
      </c>
      <c r="X105" s="42" t="e">
        <f t="shared" ref="X105:X114" si="241">MAX(L105-W105,0)</f>
        <v>#REF!</v>
      </c>
      <c r="Y105" s="42" t="e">
        <f t="shared" ref="Y105:Y114" si="242">W105+X105</f>
        <v>#REF!</v>
      </c>
      <c r="Z105" s="116" t="e">
        <f t="shared" ref="Z105:Z114" si="243">L105-Y105</f>
        <v>#REF!</v>
      </c>
      <c r="AA105" s="120">
        <f t="shared" ref="AA105:AA114" si="244">AB105-L105</f>
        <v>0</v>
      </c>
      <c r="AB105" s="153">
        <f t="shared" si="217"/>
        <v>0</v>
      </c>
      <c r="AC105" s="1"/>
      <c r="AD105" s="1"/>
      <c r="AE105" s="1"/>
      <c r="AF105" s="1"/>
      <c r="AG105" s="1"/>
      <c r="AH105" s="1"/>
      <c r="AI105" s="1"/>
      <c r="AJ105" s="1"/>
      <c r="AK105" s="1"/>
      <c r="AL105" s="1"/>
      <c r="AM105" s="1"/>
      <c r="AN105" s="1"/>
      <c r="AO105" s="1"/>
    </row>
    <row r="106" spans="1:41" s="3" customFormat="1">
      <c r="A106" s="48">
        <v>1205</v>
      </c>
      <c r="B106" s="53" t="s">
        <v>16</v>
      </c>
      <c r="C106" s="53"/>
      <c r="D106" s="7"/>
      <c r="E106" s="4"/>
      <c r="F106" s="70">
        <v>1</v>
      </c>
      <c r="G106" s="71"/>
      <c r="H106" s="72">
        <f t="shared" si="236"/>
        <v>1</v>
      </c>
      <c r="I106" s="70">
        <v>1</v>
      </c>
      <c r="J106" s="71" t="s">
        <v>216</v>
      </c>
      <c r="K106" s="73">
        <f>SUMIF(exportMMB!D:D,budgetMMB!A106,exportMMB!F:F)</f>
        <v>0</v>
      </c>
      <c r="L106" s="19">
        <f t="shared" si="237"/>
        <v>0</v>
      </c>
      <c r="M106" s="32"/>
      <c r="N106" s="19">
        <f t="shared" si="238"/>
        <v>0</v>
      </c>
      <c r="O106" s="42"/>
      <c r="P106" s="42"/>
      <c r="Q106" s="42"/>
      <c r="R106" s="42"/>
      <c r="S106" s="19">
        <f t="shared" si="239"/>
        <v>0</v>
      </c>
      <c r="T106" s="42">
        <f>N106</f>
        <v>0</v>
      </c>
      <c r="U106" s="42" t="e">
        <f>SUMIF(#REF!,A106,#REF!)</f>
        <v>#REF!</v>
      </c>
      <c r="V106" s="42" t="e">
        <f>SUMIF(#REF!,A106,#REF!)</f>
        <v>#REF!</v>
      </c>
      <c r="W106" s="42" t="e">
        <f t="shared" si="240"/>
        <v>#REF!</v>
      </c>
      <c r="X106" s="42" t="e">
        <f t="shared" si="241"/>
        <v>#REF!</v>
      </c>
      <c r="Y106" s="42" t="e">
        <f t="shared" si="242"/>
        <v>#REF!</v>
      </c>
      <c r="Z106" s="116" t="e">
        <f t="shared" si="243"/>
        <v>#REF!</v>
      </c>
      <c r="AA106" s="120">
        <f t="shared" si="244"/>
        <v>0</v>
      </c>
      <c r="AB106" s="153">
        <f t="shared" si="217"/>
        <v>0</v>
      </c>
      <c r="AC106" s="1"/>
      <c r="AD106" s="1"/>
      <c r="AE106" s="1"/>
      <c r="AF106" s="1"/>
      <c r="AG106" s="1"/>
      <c r="AH106" s="1"/>
      <c r="AI106" s="1"/>
      <c r="AJ106" s="1"/>
      <c r="AK106" s="1"/>
      <c r="AL106" s="1"/>
      <c r="AM106" s="1"/>
      <c r="AN106" s="1"/>
      <c r="AO106" s="1"/>
    </row>
    <row r="107" spans="1:41" s="3" customFormat="1">
      <c r="A107" s="180">
        <v>1206</v>
      </c>
      <c r="B107" s="53" t="s">
        <v>270</v>
      </c>
      <c r="C107" s="53"/>
      <c r="D107" s="7"/>
      <c r="E107" s="4"/>
      <c r="F107" s="70">
        <v>1</v>
      </c>
      <c r="G107" s="71"/>
      <c r="H107" s="72">
        <f t="shared" si="236"/>
        <v>1</v>
      </c>
      <c r="I107" s="70">
        <v>1</v>
      </c>
      <c r="J107" s="71" t="s">
        <v>216</v>
      </c>
      <c r="K107" s="73">
        <f>SUMIF(exportMMB!D:D,budgetMMB!A107,exportMMB!F:F)</f>
        <v>0</v>
      </c>
      <c r="L107" s="19">
        <f t="shared" si="237"/>
        <v>0</v>
      </c>
      <c r="M107" s="32"/>
      <c r="N107" s="19">
        <f t="shared" si="238"/>
        <v>0</v>
      </c>
      <c r="O107" s="42"/>
      <c r="P107" s="42"/>
      <c r="Q107" s="42"/>
      <c r="R107" s="42"/>
      <c r="S107" s="19">
        <f t="shared" si="239"/>
        <v>0</v>
      </c>
      <c r="T107" s="45"/>
      <c r="U107" s="42" t="e">
        <f>SUMIF(#REF!,A107,#REF!)</f>
        <v>#REF!</v>
      </c>
      <c r="V107" s="42" t="e">
        <f>SUMIF(#REF!,A107,#REF!)</f>
        <v>#REF!</v>
      </c>
      <c r="W107" s="42" t="e">
        <f t="shared" si="240"/>
        <v>#REF!</v>
      </c>
      <c r="X107" s="42" t="e">
        <f t="shared" si="241"/>
        <v>#REF!</v>
      </c>
      <c r="Y107" s="42" t="e">
        <f t="shared" si="242"/>
        <v>#REF!</v>
      </c>
      <c r="Z107" s="116" t="e">
        <f t="shared" si="243"/>
        <v>#REF!</v>
      </c>
      <c r="AA107" s="120">
        <f t="shared" si="244"/>
        <v>0</v>
      </c>
      <c r="AB107" s="153">
        <f t="shared" si="217"/>
        <v>0</v>
      </c>
      <c r="AC107" s="1"/>
      <c r="AD107" s="1"/>
      <c r="AE107" s="1"/>
      <c r="AF107" s="1"/>
      <c r="AG107" s="1"/>
      <c r="AH107" s="1"/>
      <c r="AI107" s="1"/>
      <c r="AJ107" s="1"/>
      <c r="AK107" s="1"/>
      <c r="AL107" s="1"/>
      <c r="AM107" s="1"/>
      <c r="AN107" s="1"/>
      <c r="AO107" s="1"/>
    </row>
    <row r="108" spans="1:41" s="3" customFormat="1">
      <c r="A108" s="180">
        <v>1208</v>
      </c>
      <c r="B108" s="53" t="s">
        <v>271</v>
      </c>
      <c r="C108" s="53"/>
      <c r="D108" s="7"/>
      <c r="E108" s="4"/>
      <c r="F108" s="70">
        <v>1</v>
      </c>
      <c r="G108" s="71"/>
      <c r="H108" s="72">
        <f t="shared" ref="H108" si="245">SUM(E108:G108)</f>
        <v>1</v>
      </c>
      <c r="I108" s="70">
        <v>1</v>
      </c>
      <c r="J108" s="71" t="s">
        <v>216</v>
      </c>
      <c r="K108" s="73">
        <f>SUMIF(exportMMB!D:D,budgetMMB!A108,exportMMB!F:F)</f>
        <v>0</v>
      </c>
      <c r="L108" s="19">
        <f t="shared" si="237"/>
        <v>0</v>
      </c>
      <c r="M108" s="32"/>
      <c r="N108" s="19">
        <f t="shared" si="238"/>
        <v>0</v>
      </c>
      <c r="O108" s="42"/>
      <c r="P108" s="42"/>
      <c r="Q108" s="42"/>
      <c r="R108" s="42"/>
      <c r="S108" s="19">
        <f t="shared" si="239"/>
        <v>0</v>
      </c>
      <c r="T108" s="45"/>
      <c r="U108" s="42" t="e">
        <f>SUMIF(#REF!,A108,#REF!)</f>
        <v>#REF!</v>
      </c>
      <c r="V108" s="42" t="e">
        <f>SUMIF(#REF!,A108,#REF!)</f>
        <v>#REF!</v>
      </c>
      <c r="W108" s="42" t="e">
        <f t="shared" si="240"/>
        <v>#REF!</v>
      </c>
      <c r="X108" s="42" t="e">
        <f t="shared" si="241"/>
        <v>#REF!</v>
      </c>
      <c r="Y108" s="42" t="e">
        <f t="shared" si="242"/>
        <v>#REF!</v>
      </c>
      <c r="Z108" s="116" t="e">
        <f t="shared" si="243"/>
        <v>#REF!</v>
      </c>
      <c r="AA108" s="120">
        <f t="shared" si="244"/>
        <v>0</v>
      </c>
      <c r="AB108" s="153">
        <f t="shared" si="217"/>
        <v>0</v>
      </c>
      <c r="AC108" s="1"/>
      <c r="AD108" s="1"/>
      <c r="AE108" s="1"/>
      <c r="AF108" s="1"/>
      <c r="AG108" s="1"/>
      <c r="AH108" s="1"/>
      <c r="AI108" s="1"/>
      <c r="AJ108" s="1"/>
      <c r="AK108" s="1"/>
      <c r="AL108" s="1"/>
      <c r="AM108" s="1"/>
      <c r="AN108" s="1"/>
      <c r="AO108" s="1"/>
    </row>
    <row r="109" spans="1:41" s="3" customFormat="1">
      <c r="A109" s="48">
        <v>1245</v>
      </c>
      <c r="B109" s="53" t="s">
        <v>17</v>
      </c>
      <c r="C109" s="53"/>
      <c r="D109" s="7"/>
      <c r="E109" s="4"/>
      <c r="F109" s="70">
        <v>1</v>
      </c>
      <c r="G109" s="71"/>
      <c r="H109" s="72">
        <f t="shared" ref="H109:H114" si="246">SUM(E109:G109)</f>
        <v>1</v>
      </c>
      <c r="I109" s="70">
        <v>1</v>
      </c>
      <c r="J109" s="71" t="s">
        <v>216</v>
      </c>
      <c r="K109" s="73">
        <f>SUMIF(exportMMB!D:D,budgetMMB!A109,exportMMB!F:F)</f>
        <v>0</v>
      </c>
      <c r="L109" s="19">
        <f t="shared" si="237"/>
        <v>0</v>
      </c>
      <c r="M109" s="32"/>
      <c r="N109" s="19">
        <f t="shared" si="238"/>
        <v>0</v>
      </c>
      <c r="O109" s="42"/>
      <c r="P109" s="42"/>
      <c r="Q109" s="42"/>
      <c r="R109" s="42"/>
      <c r="S109" s="19">
        <f t="shared" si="239"/>
        <v>0</v>
      </c>
      <c r="T109" s="45"/>
      <c r="U109" s="42" t="e">
        <f>SUMIF(#REF!,A109,#REF!)</f>
        <v>#REF!</v>
      </c>
      <c r="V109" s="42" t="e">
        <f>SUMIF(#REF!,A109,#REF!)</f>
        <v>#REF!</v>
      </c>
      <c r="W109" s="42" t="e">
        <f t="shared" si="240"/>
        <v>#REF!</v>
      </c>
      <c r="X109" s="42" t="e">
        <f t="shared" si="241"/>
        <v>#REF!</v>
      </c>
      <c r="Y109" s="42" t="e">
        <f t="shared" si="242"/>
        <v>#REF!</v>
      </c>
      <c r="Z109" s="116" t="e">
        <f t="shared" si="243"/>
        <v>#REF!</v>
      </c>
      <c r="AA109" s="120">
        <f t="shared" si="244"/>
        <v>0</v>
      </c>
      <c r="AB109" s="153">
        <f t="shared" si="217"/>
        <v>0</v>
      </c>
      <c r="AC109" s="1"/>
      <c r="AD109" s="1"/>
      <c r="AE109" s="1"/>
      <c r="AF109" s="1"/>
      <c r="AG109" s="1"/>
      <c r="AH109" s="1"/>
      <c r="AI109" s="1"/>
      <c r="AJ109" s="1"/>
      <c r="AK109" s="1"/>
      <c r="AL109" s="1"/>
      <c r="AM109" s="1"/>
      <c r="AN109" s="1"/>
      <c r="AO109" s="1"/>
    </row>
    <row r="110" spans="1:41" s="3" customFormat="1">
      <c r="A110" s="180">
        <v>1250</v>
      </c>
      <c r="B110" s="53" t="s">
        <v>660</v>
      </c>
      <c r="C110" s="53"/>
      <c r="D110" s="7"/>
      <c r="E110" s="4"/>
      <c r="F110" s="70">
        <v>1</v>
      </c>
      <c r="G110" s="71"/>
      <c r="H110" s="72">
        <f t="shared" si="246"/>
        <v>1</v>
      </c>
      <c r="I110" s="70">
        <v>1</v>
      </c>
      <c r="J110" s="71" t="s">
        <v>216</v>
      </c>
      <c r="K110" s="73">
        <f>SUMIF(exportMMB!D:D,budgetMMB!A110,exportMMB!F:F)</f>
        <v>0</v>
      </c>
      <c r="L110" s="19">
        <f t="shared" si="237"/>
        <v>0</v>
      </c>
      <c r="M110" s="32"/>
      <c r="N110" s="19">
        <f t="shared" si="238"/>
        <v>0</v>
      </c>
      <c r="O110" s="42"/>
      <c r="P110" s="42"/>
      <c r="Q110" s="42"/>
      <c r="R110" s="42"/>
      <c r="S110" s="19">
        <f t="shared" si="239"/>
        <v>0</v>
      </c>
      <c r="T110" s="45"/>
      <c r="U110" s="42" t="e">
        <f>SUMIF(#REF!,A110,#REF!)</f>
        <v>#REF!</v>
      </c>
      <c r="V110" s="42" t="e">
        <f>SUMIF(#REF!,A110,#REF!)</f>
        <v>#REF!</v>
      </c>
      <c r="W110" s="42" t="e">
        <f t="shared" si="240"/>
        <v>#REF!</v>
      </c>
      <c r="X110" s="42" t="e">
        <f t="shared" si="241"/>
        <v>#REF!</v>
      </c>
      <c r="Y110" s="42" t="e">
        <f t="shared" si="242"/>
        <v>#REF!</v>
      </c>
      <c r="Z110" s="116" t="e">
        <f t="shared" si="243"/>
        <v>#REF!</v>
      </c>
      <c r="AA110" s="120">
        <f t="shared" si="244"/>
        <v>0</v>
      </c>
      <c r="AB110" s="153">
        <f t="shared" si="217"/>
        <v>0</v>
      </c>
      <c r="AC110" s="1"/>
      <c r="AD110" s="1"/>
      <c r="AE110" s="1"/>
      <c r="AF110" s="1"/>
      <c r="AG110" s="1"/>
      <c r="AH110" s="1"/>
      <c r="AI110" s="1"/>
      <c r="AJ110" s="1"/>
      <c r="AK110" s="1"/>
      <c r="AL110" s="1"/>
      <c r="AM110" s="1"/>
      <c r="AN110" s="1"/>
      <c r="AO110" s="1"/>
    </row>
    <row r="111" spans="1:41" s="3" customFormat="1">
      <c r="A111" s="180">
        <v>1251</v>
      </c>
      <c r="B111" s="53" t="s">
        <v>272</v>
      </c>
      <c r="C111" s="53"/>
      <c r="D111" s="7"/>
      <c r="E111" s="4"/>
      <c r="F111" s="70">
        <v>1</v>
      </c>
      <c r="G111" s="71"/>
      <c r="H111" s="72">
        <f t="shared" si="246"/>
        <v>1</v>
      </c>
      <c r="I111" s="70">
        <v>1</v>
      </c>
      <c r="J111" s="71" t="s">
        <v>216</v>
      </c>
      <c r="K111" s="73">
        <f>SUMIF(exportMMB!D:D,budgetMMB!A111,exportMMB!F:F)</f>
        <v>0</v>
      </c>
      <c r="L111" s="19">
        <f t="shared" si="237"/>
        <v>0</v>
      </c>
      <c r="M111" s="32"/>
      <c r="N111" s="19">
        <f t="shared" si="238"/>
        <v>0</v>
      </c>
      <c r="O111" s="42"/>
      <c r="P111" s="42"/>
      <c r="Q111" s="42"/>
      <c r="R111" s="42"/>
      <c r="S111" s="19">
        <f t="shared" si="239"/>
        <v>0</v>
      </c>
      <c r="T111" s="45"/>
      <c r="U111" s="42" t="e">
        <f>SUMIF(#REF!,A111,#REF!)</f>
        <v>#REF!</v>
      </c>
      <c r="V111" s="42" t="e">
        <f>SUMIF(#REF!,A111,#REF!)</f>
        <v>#REF!</v>
      </c>
      <c r="W111" s="42" t="e">
        <f t="shared" si="240"/>
        <v>#REF!</v>
      </c>
      <c r="X111" s="42" t="e">
        <f t="shared" si="241"/>
        <v>#REF!</v>
      </c>
      <c r="Y111" s="42" t="e">
        <f t="shared" si="242"/>
        <v>#REF!</v>
      </c>
      <c r="Z111" s="116" t="e">
        <f t="shared" si="243"/>
        <v>#REF!</v>
      </c>
      <c r="AA111" s="120">
        <f t="shared" si="244"/>
        <v>0</v>
      </c>
      <c r="AB111" s="153">
        <f t="shared" si="217"/>
        <v>0</v>
      </c>
      <c r="AC111" s="1"/>
      <c r="AD111" s="1"/>
      <c r="AE111" s="1"/>
      <c r="AF111" s="1"/>
      <c r="AG111" s="1"/>
      <c r="AH111" s="1"/>
      <c r="AI111" s="1"/>
      <c r="AJ111" s="1"/>
      <c r="AK111" s="1"/>
      <c r="AL111" s="1"/>
      <c r="AM111" s="1"/>
      <c r="AN111" s="1"/>
      <c r="AO111" s="1"/>
    </row>
    <row r="112" spans="1:41" s="3" customFormat="1">
      <c r="A112" s="180">
        <v>1252</v>
      </c>
      <c r="B112" s="53" t="s">
        <v>661</v>
      </c>
      <c r="C112" s="53"/>
      <c r="D112" s="7"/>
      <c r="E112" s="4"/>
      <c r="F112" s="70">
        <v>1</v>
      </c>
      <c r="G112" s="71"/>
      <c r="H112" s="72">
        <f t="shared" si="246"/>
        <v>1</v>
      </c>
      <c r="I112" s="70">
        <v>1</v>
      </c>
      <c r="J112" s="71" t="s">
        <v>216</v>
      </c>
      <c r="K112" s="73">
        <f>SUMIF(exportMMB!D:D,budgetMMB!A112,exportMMB!F:F)</f>
        <v>0</v>
      </c>
      <c r="L112" s="19">
        <f t="shared" si="237"/>
        <v>0</v>
      </c>
      <c r="M112" s="32"/>
      <c r="N112" s="19">
        <f t="shared" si="238"/>
        <v>0</v>
      </c>
      <c r="O112" s="42"/>
      <c r="P112" s="42"/>
      <c r="Q112" s="42"/>
      <c r="R112" s="42"/>
      <c r="S112" s="19">
        <f t="shared" si="239"/>
        <v>0</v>
      </c>
      <c r="T112" s="42">
        <f>N112</f>
        <v>0</v>
      </c>
      <c r="U112" s="42" t="e">
        <f>SUMIF(#REF!,A112,#REF!)</f>
        <v>#REF!</v>
      </c>
      <c r="V112" s="42" t="e">
        <f>SUMIF(#REF!,A112,#REF!)</f>
        <v>#REF!</v>
      </c>
      <c r="W112" s="42" t="e">
        <f t="shared" si="240"/>
        <v>#REF!</v>
      </c>
      <c r="X112" s="42" t="e">
        <f t="shared" si="241"/>
        <v>#REF!</v>
      </c>
      <c r="Y112" s="42" t="e">
        <f t="shared" si="242"/>
        <v>#REF!</v>
      </c>
      <c r="Z112" s="116" t="e">
        <f t="shared" si="243"/>
        <v>#REF!</v>
      </c>
      <c r="AA112" s="120">
        <f t="shared" si="244"/>
        <v>0</v>
      </c>
      <c r="AB112" s="153">
        <f t="shared" si="217"/>
        <v>0</v>
      </c>
      <c r="AC112" s="1"/>
      <c r="AD112" s="1"/>
      <c r="AE112" s="1"/>
      <c r="AF112" s="1"/>
      <c r="AG112" s="1"/>
      <c r="AH112" s="1"/>
      <c r="AI112" s="1"/>
      <c r="AJ112" s="1"/>
      <c r="AK112" s="1"/>
      <c r="AL112" s="1"/>
      <c r="AM112" s="1"/>
      <c r="AN112" s="1"/>
      <c r="AO112" s="1"/>
    </row>
    <row r="113" spans="1:41" s="3" customFormat="1">
      <c r="A113" s="180">
        <v>1253</v>
      </c>
      <c r="B113" s="53" t="s">
        <v>273</v>
      </c>
      <c r="C113" s="53"/>
      <c r="D113" s="7"/>
      <c r="E113" s="4"/>
      <c r="F113" s="70">
        <v>1</v>
      </c>
      <c r="G113" s="71"/>
      <c r="H113" s="72">
        <f t="shared" si="246"/>
        <v>1</v>
      </c>
      <c r="I113" s="70">
        <v>1</v>
      </c>
      <c r="J113" s="71" t="s">
        <v>216</v>
      </c>
      <c r="K113" s="73">
        <f>SUMIF(exportMMB!D:D,budgetMMB!A113,exportMMB!F:F)</f>
        <v>0</v>
      </c>
      <c r="L113" s="19">
        <f t="shared" si="237"/>
        <v>0</v>
      </c>
      <c r="M113" s="32"/>
      <c r="N113" s="19">
        <f t="shared" si="238"/>
        <v>0</v>
      </c>
      <c r="O113" s="42"/>
      <c r="P113" s="42"/>
      <c r="Q113" s="42"/>
      <c r="R113" s="42"/>
      <c r="S113" s="19">
        <f t="shared" si="239"/>
        <v>0</v>
      </c>
      <c r="T113" s="45"/>
      <c r="U113" s="42" t="e">
        <f>SUMIF(#REF!,A113,#REF!)</f>
        <v>#REF!</v>
      </c>
      <c r="V113" s="42" t="e">
        <f>SUMIF(#REF!,A113,#REF!)</f>
        <v>#REF!</v>
      </c>
      <c r="W113" s="42" t="e">
        <f t="shared" si="240"/>
        <v>#REF!</v>
      </c>
      <c r="X113" s="42" t="e">
        <f t="shared" si="241"/>
        <v>#REF!</v>
      </c>
      <c r="Y113" s="42" t="e">
        <f t="shared" si="242"/>
        <v>#REF!</v>
      </c>
      <c r="Z113" s="116" t="e">
        <f t="shared" si="243"/>
        <v>#REF!</v>
      </c>
      <c r="AA113" s="120">
        <f t="shared" si="244"/>
        <v>0</v>
      </c>
      <c r="AB113" s="153">
        <f t="shared" si="217"/>
        <v>0</v>
      </c>
      <c r="AC113" s="1"/>
      <c r="AD113" s="1"/>
      <c r="AE113" s="1"/>
      <c r="AF113" s="1"/>
      <c r="AG113" s="1"/>
      <c r="AH113" s="1"/>
      <c r="AI113" s="1"/>
      <c r="AJ113" s="1"/>
      <c r="AK113" s="1"/>
      <c r="AL113" s="1"/>
      <c r="AM113" s="1"/>
      <c r="AN113" s="1"/>
      <c r="AO113" s="1"/>
    </row>
    <row r="114" spans="1:41" s="3" customFormat="1">
      <c r="A114" s="48">
        <v>1291</v>
      </c>
      <c r="B114" s="53" t="s">
        <v>586</v>
      </c>
      <c r="C114" s="53"/>
      <c r="D114" s="7"/>
      <c r="E114" s="4"/>
      <c r="F114" s="70">
        <v>1</v>
      </c>
      <c r="G114" s="71"/>
      <c r="H114" s="72">
        <f t="shared" si="246"/>
        <v>1</v>
      </c>
      <c r="I114" s="70">
        <v>1</v>
      </c>
      <c r="J114" s="71" t="s">
        <v>216</v>
      </c>
      <c r="K114" s="73">
        <f>SUMIF(exportMMB!D:D,budgetMMB!A114,exportMMB!F:F)</f>
        <v>0</v>
      </c>
      <c r="L114" s="19">
        <f t="shared" si="237"/>
        <v>0</v>
      </c>
      <c r="M114" s="32"/>
      <c r="N114" s="19">
        <f t="shared" si="238"/>
        <v>0</v>
      </c>
      <c r="O114" s="42"/>
      <c r="P114" s="42"/>
      <c r="Q114" s="42"/>
      <c r="R114" s="42"/>
      <c r="S114" s="19">
        <f t="shared" si="239"/>
        <v>0</v>
      </c>
      <c r="T114" s="45"/>
      <c r="U114" s="42" t="e">
        <f>SUMIF(#REF!,A114,#REF!)</f>
        <v>#REF!</v>
      </c>
      <c r="V114" s="42" t="e">
        <f>SUMIF(#REF!,A114,#REF!)</f>
        <v>#REF!</v>
      </c>
      <c r="W114" s="42" t="e">
        <f t="shared" si="240"/>
        <v>#REF!</v>
      </c>
      <c r="X114" s="42" t="e">
        <f t="shared" si="241"/>
        <v>#REF!</v>
      </c>
      <c r="Y114" s="42" t="e">
        <f t="shared" si="242"/>
        <v>#REF!</v>
      </c>
      <c r="Z114" s="116" t="e">
        <f t="shared" si="243"/>
        <v>#REF!</v>
      </c>
      <c r="AA114" s="120">
        <f t="shared" si="244"/>
        <v>0</v>
      </c>
      <c r="AB114" s="153">
        <f t="shared" si="217"/>
        <v>0</v>
      </c>
      <c r="AC114" s="1"/>
      <c r="AD114" s="1"/>
      <c r="AE114" s="1"/>
      <c r="AF114" s="1"/>
      <c r="AG114" s="1"/>
      <c r="AH114" s="1"/>
      <c r="AI114" s="1"/>
      <c r="AJ114" s="1"/>
      <c r="AK114" s="1"/>
      <c r="AL114" s="1"/>
      <c r="AM114" s="1"/>
      <c r="AN114" s="1"/>
      <c r="AO114" s="1"/>
    </row>
    <row r="115" spans="1:41" s="3" customFormat="1">
      <c r="A115" s="48"/>
      <c r="B115" s="55" t="s">
        <v>253</v>
      </c>
      <c r="C115" s="55"/>
      <c r="D115" s="7"/>
      <c r="E115" s="4"/>
      <c r="F115" s="70"/>
      <c r="G115" s="71"/>
      <c r="H115" s="72"/>
      <c r="I115" s="70"/>
      <c r="J115" s="71"/>
      <c r="K115" s="73"/>
      <c r="L115" s="21">
        <f>SUM(L105:L114)</f>
        <v>0</v>
      </c>
      <c r="M115" s="28">
        <f t="shared" ref="M115:R115" si="247">SUM(M105:M114)</f>
        <v>0</v>
      </c>
      <c r="N115" s="21">
        <f t="shared" si="247"/>
        <v>0</v>
      </c>
      <c r="O115" s="43">
        <f t="shared" si="247"/>
        <v>0</v>
      </c>
      <c r="P115" s="43">
        <f t="shared" si="247"/>
        <v>0</v>
      </c>
      <c r="Q115" s="43">
        <f t="shared" si="247"/>
        <v>0</v>
      </c>
      <c r="R115" s="43">
        <f t="shared" si="247"/>
        <v>0</v>
      </c>
      <c r="S115" s="21">
        <f>SUM(S105:S114)</f>
        <v>0</v>
      </c>
      <c r="T115" s="43">
        <f>SUM(T105:T114)</f>
        <v>0</v>
      </c>
      <c r="U115" s="46" t="e">
        <f t="shared" ref="U115:V115" si="248">SUM(U105:U114)</f>
        <v>#REF!</v>
      </c>
      <c r="V115" s="46" t="e">
        <f t="shared" si="248"/>
        <v>#REF!</v>
      </c>
      <c r="W115" s="46" t="e">
        <f t="shared" ref="W115:AA115" si="249">SUM(W105:W114)</f>
        <v>#REF!</v>
      </c>
      <c r="X115" s="46" t="e">
        <f t="shared" si="249"/>
        <v>#REF!</v>
      </c>
      <c r="Y115" s="46" t="e">
        <f t="shared" si="249"/>
        <v>#REF!</v>
      </c>
      <c r="Z115" s="142" t="e">
        <f t="shared" si="249"/>
        <v>#REF!</v>
      </c>
      <c r="AA115" s="143">
        <f t="shared" si="249"/>
        <v>0</v>
      </c>
      <c r="AB115" s="161">
        <f t="shared" ref="AB115" si="250">SUM(AB105:AB114)</f>
        <v>0</v>
      </c>
      <c r="AC115" s="1"/>
      <c r="AD115" s="1"/>
      <c r="AE115" s="1"/>
      <c r="AF115" s="1"/>
      <c r="AG115" s="1"/>
      <c r="AH115" s="1"/>
      <c r="AI115" s="1"/>
      <c r="AJ115" s="1"/>
      <c r="AK115" s="1"/>
      <c r="AL115" s="1"/>
      <c r="AM115" s="1"/>
      <c r="AN115" s="1"/>
      <c r="AO115" s="1"/>
    </row>
    <row r="116" spans="1:41" s="3" customFormat="1">
      <c r="A116" s="48"/>
      <c r="B116" s="55"/>
      <c r="C116" s="55"/>
      <c r="D116" s="7"/>
      <c r="E116" s="4"/>
      <c r="F116" s="70"/>
      <c r="G116" s="71"/>
      <c r="H116" s="72"/>
      <c r="I116" s="70"/>
      <c r="J116" s="71"/>
      <c r="K116" s="73"/>
      <c r="L116" s="21"/>
      <c r="M116" s="31"/>
      <c r="N116" s="21"/>
      <c r="O116" s="42"/>
      <c r="P116" s="42"/>
      <c r="Q116" s="42"/>
      <c r="R116" s="42"/>
      <c r="S116" s="19"/>
      <c r="T116" s="42"/>
      <c r="U116" s="46"/>
      <c r="V116" s="46"/>
      <c r="W116" s="46"/>
      <c r="X116" s="46"/>
      <c r="Y116" s="46"/>
      <c r="Z116" s="142"/>
      <c r="AA116" s="143"/>
      <c r="AB116" s="161"/>
      <c r="AC116" s="1"/>
      <c r="AD116" s="1"/>
      <c r="AE116" s="1"/>
      <c r="AF116" s="1"/>
      <c r="AG116" s="1"/>
      <c r="AH116" s="1"/>
      <c r="AI116" s="1"/>
      <c r="AJ116" s="1"/>
      <c r="AK116" s="1"/>
      <c r="AL116" s="1"/>
      <c r="AM116" s="1"/>
      <c r="AN116" s="1"/>
      <c r="AO116" s="1"/>
    </row>
    <row r="117" spans="1:41" s="3" customFormat="1">
      <c r="A117" s="181" t="s">
        <v>178</v>
      </c>
      <c r="B117" s="38" t="s">
        <v>18</v>
      </c>
      <c r="C117" s="38"/>
      <c r="D117" s="7"/>
      <c r="E117" s="4"/>
      <c r="F117" s="70"/>
      <c r="G117" s="71"/>
      <c r="H117" s="72"/>
      <c r="I117" s="70"/>
      <c r="J117" s="71"/>
      <c r="K117" s="73"/>
      <c r="L117" s="19"/>
      <c r="M117" s="32"/>
      <c r="N117" s="19"/>
      <c r="O117" s="42"/>
      <c r="P117" s="42"/>
      <c r="Q117" s="42"/>
      <c r="R117" s="42"/>
      <c r="S117" s="19"/>
      <c r="T117" s="42"/>
      <c r="U117" s="42"/>
      <c r="V117" s="42"/>
      <c r="W117" s="42"/>
      <c r="X117" s="42"/>
      <c r="Y117" s="42"/>
      <c r="Z117" s="116"/>
      <c r="AA117" s="120"/>
      <c r="AB117" s="162"/>
      <c r="AC117" s="1"/>
      <c r="AD117" s="1"/>
      <c r="AE117" s="1"/>
      <c r="AF117" s="1"/>
      <c r="AG117" s="1"/>
      <c r="AH117" s="1"/>
      <c r="AI117" s="1"/>
      <c r="AJ117" s="1"/>
      <c r="AK117" s="1"/>
      <c r="AL117" s="1"/>
      <c r="AM117" s="1"/>
      <c r="AN117" s="1"/>
      <c r="AO117" s="1"/>
    </row>
    <row r="118" spans="1:41" s="3" customFormat="1">
      <c r="A118" s="48">
        <v>1301</v>
      </c>
      <c r="B118" s="53" t="s">
        <v>18</v>
      </c>
      <c r="C118" s="53"/>
      <c r="D118" s="7"/>
      <c r="E118" s="4"/>
      <c r="F118" s="70">
        <v>1</v>
      </c>
      <c r="G118" s="71"/>
      <c r="H118" s="72">
        <f t="shared" ref="H118:H123" si="251">SUM(E118:G118)</f>
        <v>1</v>
      </c>
      <c r="I118" s="70">
        <v>1</v>
      </c>
      <c r="J118" s="71" t="s">
        <v>216</v>
      </c>
      <c r="K118" s="73">
        <f>SUMIF(exportMMB!D:D,budgetMMB!A118,exportMMB!F:F)</f>
        <v>0</v>
      </c>
      <c r="L118" s="19">
        <f t="shared" ref="L118:L130" si="252">H118*I118*K118</f>
        <v>0</v>
      </c>
      <c r="M118" s="32"/>
      <c r="N118" s="19">
        <f t="shared" ref="N118:N130" si="253">MAX(L118-SUM(O118:R118),0)</f>
        <v>0</v>
      </c>
      <c r="O118" s="42"/>
      <c r="P118" s="42"/>
      <c r="Q118" s="42"/>
      <c r="R118" s="42"/>
      <c r="S118" s="19">
        <f t="shared" ref="S118:S130" si="254">L118-SUM(N118:R118)</f>
        <v>0</v>
      </c>
      <c r="T118" s="42">
        <f t="shared" ref="T118:T124" si="255">N118</f>
        <v>0</v>
      </c>
      <c r="U118" s="42" t="e">
        <f>SUMIF(#REF!,A118,#REF!)</f>
        <v>#REF!</v>
      </c>
      <c r="V118" s="42" t="e">
        <f>SUMIF(#REF!,A118,#REF!)</f>
        <v>#REF!</v>
      </c>
      <c r="W118" s="42" t="e">
        <f t="shared" ref="W118:W130" si="256">U118+V118</f>
        <v>#REF!</v>
      </c>
      <c r="X118" s="42" t="e">
        <f t="shared" ref="X118:X130" si="257">MAX(L118-W118,0)</f>
        <v>#REF!</v>
      </c>
      <c r="Y118" s="42" t="e">
        <f t="shared" ref="Y118:Y130" si="258">W118+X118</f>
        <v>#REF!</v>
      </c>
      <c r="Z118" s="116" t="e">
        <f t="shared" ref="Z118:Z130" si="259">L118-Y118</f>
        <v>#REF!</v>
      </c>
      <c r="AA118" s="120">
        <f t="shared" ref="AA118:AA130" si="260">AB118-L118</f>
        <v>0</v>
      </c>
      <c r="AB118" s="153">
        <f t="shared" si="217"/>
        <v>0</v>
      </c>
      <c r="AC118" s="1"/>
      <c r="AD118" s="1"/>
      <c r="AE118" s="1"/>
      <c r="AF118" s="1"/>
      <c r="AG118" s="1"/>
      <c r="AH118" s="1"/>
      <c r="AI118" s="1"/>
      <c r="AJ118" s="1"/>
      <c r="AK118" s="1"/>
      <c r="AL118" s="1"/>
      <c r="AM118" s="1"/>
      <c r="AN118" s="1"/>
      <c r="AO118" s="1"/>
    </row>
    <row r="119" spans="1:41" s="3" customFormat="1">
      <c r="A119" s="48">
        <v>1302</v>
      </c>
      <c r="B119" s="53" t="s">
        <v>662</v>
      </c>
      <c r="C119" s="53"/>
      <c r="D119" s="7"/>
      <c r="E119" s="4"/>
      <c r="F119" s="70">
        <v>1</v>
      </c>
      <c r="G119" s="71"/>
      <c r="H119" s="72">
        <f t="shared" si="251"/>
        <v>1</v>
      </c>
      <c r="I119" s="70">
        <v>1</v>
      </c>
      <c r="J119" s="71" t="s">
        <v>216</v>
      </c>
      <c r="K119" s="73">
        <f>SUMIF(exportMMB!D:D,budgetMMB!A119,exportMMB!F:F)</f>
        <v>0</v>
      </c>
      <c r="L119" s="19">
        <f t="shared" si="252"/>
        <v>0</v>
      </c>
      <c r="M119" s="32"/>
      <c r="N119" s="19">
        <f t="shared" si="253"/>
        <v>0</v>
      </c>
      <c r="O119" s="42"/>
      <c r="P119" s="42"/>
      <c r="Q119" s="42"/>
      <c r="R119" s="42"/>
      <c r="S119" s="19">
        <f t="shared" si="254"/>
        <v>0</v>
      </c>
      <c r="T119" s="42">
        <f t="shared" si="255"/>
        <v>0</v>
      </c>
      <c r="U119" s="42" t="e">
        <f>SUMIF(#REF!,A119,#REF!)</f>
        <v>#REF!</v>
      </c>
      <c r="V119" s="42" t="e">
        <f>SUMIF(#REF!,A119,#REF!)</f>
        <v>#REF!</v>
      </c>
      <c r="W119" s="42" t="e">
        <f t="shared" si="256"/>
        <v>#REF!</v>
      </c>
      <c r="X119" s="42" t="e">
        <f t="shared" si="257"/>
        <v>#REF!</v>
      </c>
      <c r="Y119" s="42" t="e">
        <f t="shared" si="258"/>
        <v>#REF!</v>
      </c>
      <c r="Z119" s="116" t="e">
        <f t="shared" si="259"/>
        <v>#REF!</v>
      </c>
      <c r="AA119" s="120">
        <f t="shared" si="260"/>
        <v>0</v>
      </c>
      <c r="AB119" s="153">
        <f t="shared" si="217"/>
        <v>0</v>
      </c>
      <c r="AC119" s="1"/>
      <c r="AD119" s="1"/>
      <c r="AE119" s="1"/>
      <c r="AF119" s="1"/>
      <c r="AG119" s="1"/>
      <c r="AH119" s="1"/>
      <c r="AI119" s="1"/>
      <c r="AJ119" s="1"/>
      <c r="AK119" s="1"/>
      <c r="AL119" s="1"/>
      <c r="AM119" s="1"/>
      <c r="AN119" s="1"/>
      <c r="AO119" s="1"/>
    </row>
    <row r="120" spans="1:41" s="3" customFormat="1">
      <c r="A120" s="215" t="s">
        <v>1047</v>
      </c>
      <c r="B120" s="186" t="s">
        <v>1053</v>
      </c>
      <c r="C120" s="53"/>
      <c r="D120" s="7"/>
      <c r="E120" s="4"/>
      <c r="F120" s="70">
        <v>1</v>
      </c>
      <c r="G120" s="71"/>
      <c r="H120" s="72">
        <v>1</v>
      </c>
      <c r="I120" s="70">
        <v>1</v>
      </c>
      <c r="J120" s="71" t="s">
        <v>216</v>
      </c>
      <c r="K120" s="73">
        <f>SUMIF(exportMMB!D:D,budgetMMB!A120,exportMMB!F:F)</f>
        <v>0</v>
      </c>
      <c r="L120" s="19">
        <f t="shared" ref="L120" si="261">H120*I120*K120</f>
        <v>0</v>
      </c>
      <c r="M120" s="32"/>
      <c r="N120" s="19">
        <f t="shared" ref="N120" si="262">MAX(L120-SUM(O120:R120),0)</f>
        <v>0</v>
      </c>
      <c r="O120" s="42"/>
      <c r="P120" s="42"/>
      <c r="Q120" s="42"/>
      <c r="R120" s="42"/>
      <c r="S120" s="19">
        <f t="shared" ref="S120" si="263">L120-SUM(N120:R120)</f>
        <v>0</v>
      </c>
      <c r="T120" s="42">
        <f t="shared" ref="T120" si="264">N120</f>
        <v>0</v>
      </c>
      <c r="U120" s="42"/>
      <c r="V120" s="42"/>
      <c r="W120" s="42"/>
      <c r="X120" s="42"/>
      <c r="Y120" s="42"/>
      <c r="Z120" s="116"/>
      <c r="AA120" s="120"/>
      <c r="AB120" s="153"/>
      <c r="AC120" s="1"/>
      <c r="AD120" s="1"/>
      <c r="AE120" s="1"/>
      <c r="AF120" s="1"/>
      <c r="AG120" s="1"/>
      <c r="AH120" s="1"/>
      <c r="AI120" s="1"/>
      <c r="AJ120" s="1"/>
      <c r="AK120" s="1"/>
      <c r="AL120" s="1"/>
      <c r="AM120" s="1"/>
      <c r="AN120" s="1"/>
      <c r="AO120" s="1"/>
    </row>
    <row r="121" spans="1:41" s="3" customFormat="1">
      <c r="A121" s="48">
        <v>1304</v>
      </c>
      <c r="B121" s="53" t="s">
        <v>663</v>
      </c>
      <c r="C121" s="53"/>
      <c r="D121" s="7"/>
      <c r="E121" s="4"/>
      <c r="F121" s="70">
        <v>1</v>
      </c>
      <c r="G121" s="71"/>
      <c r="H121" s="72">
        <f t="shared" si="251"/>
        <v>1</v>
      </c>
      <c r="I121" s="70">
        <v>1</v>
      </c>
      <c r="J121" s="71" t="s">
        <v>216</v>
      </c>
      <c r="K121" s="73">
        <f>SUMIF(exportMMB!D:D,budgetMMB!A121,exportMMB!F:F)</f>
        <v>0</v>
      </c>
      <c r="L121" s="19">
        <f t="shared" si="252"/>
        <v>0</v>
      </c>
      <c r="M121" s="32"/>
      <c r="N121" s="19">
        <f t="shared" si="253"/>
        <v>0</v>
      </c>
      <c r="O121" s="42"/>
      <c r="P121" s="42"/>
      <c r="Q121" s="42"/>
      <c r="R121" s="42"/>
      <c r="S121" s="19">
        <f t="shared" si="254"/>
        <v>0</v>
      </c>
      <c r="T121" s="42">
        <f t="shared" si="255"/>
        <v>0</v>
      </c>
      <c r="U121" s="42" t="e">
        <f>SUMIF(#REF!,A121,#REF!)</f>
        <v>#REF!</v>
      </c>
      <c r="V121" s="42" t="e">
        <f>SUMIF(#REF!,A121,#REF!)</f>
        <v>#REF!</v>
      </c>
      <c r="W121" s="42" t="e">
        <f t="shared" si="256"/>
        <v>#REF!</v>
      </c>
      <c r="X121" s="42" t="e">
        <f t="shared" si="257"/>
        <v>#REF!</v>
      </c>
      <c r="Y121" s="42" t="e">
        <f t="shared" si="258"/>
        <v>#REF!</v>
      </c>
      <c r="Z121" s="116" t="e">
        <f t="shared" si="259"/>
        <v>#REF!</v>
      </c>
      <c r="AA121" s="120">
        <f t="shared" si="260"/>
        <v>0</v>
      </c>
      <c r="AB121" s="153">
        <f t="shared" si="217"/>
        <v>0</v>
      </c>
      <c r="AC121" s="1"/>
      <c r="AD121" s="1"/>
      <c r="AE121" s="1"/>
      <c r="AF121" s="1"/>
      <c r="AG121" s="1"/>
      <c r="AH121" s="1"/>
      <c r="AI121" s="1"/>
      <c r="AJ121" s="1"/>
      <c r="AK121" s="1"/>
      <c r="AL121" s="1"/>
      <c r="AM121" s="1"/>
      <c r="AN121" s="1"/>
      <c r="AO121" s="1"/>
    </row>
    <row r="122" spans="1:41" s="3" customFormat="1">
      <c r="A122" s="48">
        <v>1306</v>
      </c>
      <c r="B122" s="53" t="s">
        <v>585</v>
      </c>
      <c r="C122" s="53"/>
      <c r="D122" s="7"/>
      <c r="E122" s="4"/>
      <c r="F122" s="70">
        <v>1</v>
      </c>
      <c r="G122" s="71"/>
      <c r="H122" s="72">
        <f t="shared" si="251"/>
        <v>1</v>
      </c>
      <c r="I122" s="70">
        <v>1</v>
      </c>
      <c r="J122" s="71" t="s">
        <v>216</v>
      </c>
      <c r="K122" s="73">
        <f>SUMIF(exportMMB!D:D,budgetMMB!A122,exportMMB!F:F)</f>
        <v>0</v>
      </c>
      <c r="L122" s="19">
        <f t="shared" si="252"/>
        <v>0</v>
      </c>
      <c r="M122" s="32"/>
      <c r="N122" s="19">
        <f t="shared" si="253"/>
        <v>0</v>
      </c>
      <c r="O122" s="42"/>
      <c r="P122" s="42"/>
      <c r="Q122" s="42"/>
      <c r="R122" s="42"/>
      <c r="S122" s="19">
        <f t="shared" si="254"/>
        <v>0</v>
      </c>
      <c r="T122" s="42">
        <f t="shared" si="255"/>
        <v>0</v>
      </c>
      <c r="U122" s="42" t="e">
        <f>SUMIF(#REF!,A122,#REF!)</f>
        <v>#REF!</v>
      </c>
      <c r="V122" s="42" t="e">
        <f>SUMIF(#REF!,A122,#REF!)</f>
        <v>#REF!</v>
      </c>
      <c r="W122" s="42" t="e">
        <f t="shared" si="256"/>
        <v>#REF!</v>
      </c>
      <c r="X122" s="42" t="e">
        <f t="shared" si="257"/>
        <v>#REF!</v>
      </c>
      <c r="Y122" s="42" t="e">
        <f t="shared" si="258"/>
        <v>#REF!</v>
      </c>
      <c r="Z122" s="116" t="e">
        <f t="shared" si="259"/>
        <v>#REF!</v>
      </c>
      <c r="AA122" s="120">
        <f t="shared" si="260"/>
        <v>0</v>
      </c>
      <c r="AB122" s="153">
        <f t="shared" si="217"/>
        <v>0</v>
      </c>
      <c r="AC122" s="1"/>
      <c r="AD122" s="1"/>
      <c r="AE122" s="1"/>
      <c r="AF122" s="1"/>
      <c r="AG122" s="1"/>
      <c r="AH122" s="1"/>
      <c r="AI122" s="1"/>
      <c r="AJ122" s="1"/>
      <c r="AK122" s="1"/>
      <c r="AL122" s="1"/>
      <c r="AM122" s="1"/>
      <c r="AN122" s="1"/>
      <c r="AO122" s="1"/>
    </row>
    <row r="123" spans="1:41" s="3" customFormat="1">
      <c r="A123" s="48">
        <v>1310</v>
      </c>
      <c r="B123" s="53" t="s">
        <v>9</v>
      </c>
      <c r="C123" s="53"/>
      <c r="D123" s="7"/>
      <c r="E123" s="4"/>
      <c r="F123" s="70">
        <v>1</v>
      </c>
      <c r="G123" s="71"/>
      <c r="H123" s="72">
        <f t="shared" si="251"/>
        <v>1</v>
      </c>
      <c r="I123" s="70">
        <v>1</v>
      </c>
      <c r="J123" s="71" t="s">
        <v>216</v>
      </c>
      <c r="K123" s="73">
        <f>SUMIF(exportMMB!D:D,budgetMMB!A123,exportMMB!F:F)</f>
        <v>0</v>
      </c>
      <c r="L123" s="19">
        <f t="shared" si="252"/>
        <v>0</v>
      </c>
      <c r="M123" s="32"/>
      <c r="N123" s="19">
        <f t="shared" si="253"/>
        <v>0</v>
      </c>
      <c r="O123" s="42"/>
      <c r="P123" s="42"/>
      <c r="Q123" s="42"/>
      <c r="R123" s="42"/>
      <c r="S123" s="19">
        <f t="shared" si="254"/>
        <v>0</v>
      </c>
      <c r="T123" s="42">
        <f t="shared" si="255"/>
        <v>0</v>
      </c>
      <c r="U123" s="42" t="e">
        <f>SUMIF(#REF!,A123,#REF!)</f>
        <v>#REF!</v>
      </c>
      <c r="V123" s="42" t="e">
        <f>SUMIF(#REF!,A123,#REF!)</f>
        <v>#REF!</v>
      </c>
      <c r="W123" s="42" t="e">
        <f t="shared" si="256"/>
        <v>#REF!</v>
      </c>
      <c r="X123" s="42" t="e">
        <f t="shared" si="257"/>
        <v>#REF!</v>
      </c>
      <c r="Y123" s="42" t="e">
        <f t="shared" si="258"/>
        <v>#REF!</v>
      </c>
      <c r="Z123" s="116" t="e">
        <f t="shared" si="259"/>
        <v>#REF!</v>
      </c>
      <c r="AA123" s="120">
        <f t="shared" si="260"/>
        <v>0</v>
      </c>
      <c r="AB123" s="153">
        <f t="shared" si="217"/>
        <v>0</v>
      </c>
      <c r="AC123" s="1"/>
      <c r="AD123" s="1"/>
      <c r="AE123" s="1"/>
      <c r="AF123" s="1"/>
      <c r="AG123" s="1"/>
      <c r="AH123" s="1"/>
      <c r="AI123" s="1"/>
      <c r="AJ123" s="1"/>
      <c r="AK123" s="1"/>
      <c r="AL123" s="1"/>
      <c r="AM123" s="1"/>
      <c r="AN123" s="1"/>
      <c r="AO123" s="1"/>
    </row>
    <row r="124" spans="1:41" s="3" customFormat="1">
      <c r="A124" s="48">
        <v>1311</v>
      </c>
      <c r="B124" s="53" t="s">
        <v>19</v>
      </c>
      <c r="C124" s="53"/>
      <c r="D124" s="7"/>
      <c r="E124" s="4"/>
      <c r="F124" s="70">
        <v>1</v>
      </c>
      <c r="G124" s="71"/>
      <c r="H124" s="72">
        <f t="shared" ref="H124:H128" si="265">SUM(E124:G124)</f>
        <v>1</v>
      </c>
      <c r="I124" s="70">
        <v>1</v>
      </c>
      <c r="J124" s="71" t="s">
        <v>216</v>
      </c>
      <c r="K124" s="73">
        <f>SUMIF(exportMMB!D:D,budgetMMB!A124,exportMMB!F:F)</f>
        <v>0</v>
      </c>
      <c r="L124" s="19">
        <f t="shared" si="252"/>
        <v>0</v>
      </c>
      <c r="M124" s="32"/>
      <c r="N124" s="19">
        <f t="shared" si="253"/>
        <v>0</v>
      </c>
      <c r="O124" s="42"/>
      <c r="P124" s="42"/>
      <c r="Q124" s="42"/>
      <c r="R124" s="42"/>
      <c r="S124" s="19">
        <f t="shared" si="254"/>
        <v>0</v>
      </c>
      <c r="T124" s="42">
        <f t="shared" si="255"/>
        <v>0</v>
      </c>
      <c r="U124" s="42" t="e">
        <f>SUMIF(#REF!,A124,#REF!)</f>
        <v>#REF!</v>
      </c>
      <c r="V124" s="42" t="e">
        <f>SUMIF(#REF!,A124,#REF!)</f>
        <v>#REF!</v>
      </c>
      <c r="W124" s="42" t="e">
        <f t="shared" si="256"/>
        <v>#REF!</v>
      </c>
      <c r="X124" s="42" t="e">
        <f t="shared" si="257"/>
        <v>#REF!</v>
      </c>
      <c r="Y124" s="42" t="e">
        <f t="shared" si="258"/>
        <v>#REF!</v>
      </c>
      <c r="Z124" s="116" t="e">
        <f t="shared" si="259"/>
        <v>#REF!</v>
      </c>
      <c r="AA124" s="120">
        <f t="shared" si="260"/>
        <v>0</v>
      </c>
      <c r="AB124" s="153">
        <f t="shared" si="217"/>
        <v>0</v>
      </c>
      <c r="AC124" s="1"/>
      <c r="AD124" s="1"/>
      <c r="AE124" s="1"/>
      <c r="AF124" s="1"/>
      <c r="AG124" s="1"/>
      <c r="AH124" s="1"/>
      <c r="AI124" s="1"/>
      <c r="AJ124" s="1"/>
      <c r="AK124" s="1"/>
      <c r="AL124" s="1"/>
      <c r="AM124" s="1"/>
      <c r="AN124" s="1"/>
      <c r="AO124" s="1"/>
    </row>
    <row r="125" spans="1:41" s="3" customFormat="1">
      <c r="A125" s="48">
        <v>1345</v>
      </c>
      <c r="B125" s="53" t="s">
        <v>17</v>
      </c>
      <c r="C125" s="53"/>
      <c r="D125" s="7"/>
      <c r="E125" s="4"/>
      <c r="F125" s="70">
        <v>1</v>
      </c>
      <c r="G125" s="71"/>
      <c r="H125" s="72">
        <f t="shared" si="265"/>
        <v>1</v>
      </c>
      <c r="I125" s="70">
        <v>1</v>
      </c>
      <c r="J125" s="71" t="s">
        <v>216</v>
      </c>
      <c r="K125" s="73">
        <f>SUMIF(exportMMB!D:D,budgetMMB!A125,exportMMB!F:F)</f>
        <v>0</v>
      </c>
      <c r="L125" s="19">
        <f t="shared" si="252"/>
        <v>0</v>
      </c>
      <c r="M125" s="32"/>
      <c r="N125" s="19">
        <f t="shared" si="253"/>
        <v>0</v>
      </c>
      <c r="O125" s="42"/>
      <c r="P125" s="42"/>
      <c r="Q125" s="42"/>
      <c r="R125" s="42"/>
      <c r="S125" s="19">
        <f t="shared" si="254"/>
        <v>0</v>
      </c>
      <c r="T125" s="45"/>
      <c r="U125" s="42" t="e">
        <f>SUMIF(#REF!,A125,#REF!)</f>
        <v>#REF!</v>
      </c>
      <c r="V125" s="42" t="e">
        <f>SUMIF(#REF!,A125,#REF!)</f>
        <v>#REF!</v>
      </c>
      <c r="W125" s="42" t="e">
        <f t="shared" si="256"/>
        <v>#REF!</v>
      </c>
      <c r="X125" s="42" t="e">
        <f t="shared" si="257"/>
        <v>#REF!</v>
      </c>
      <c r="Y125" s="42" t="e">
        <f t="shared" si="258"/>
        <v>#REF!</v>
      </c>
      <c r="Z125" s="116" t="e">
        <f t="shared" si="259"/>
        <v>#REF!</v>
      </c>
      <c r="AA125" s="120">
        <f t="shared" si="260"/>
        <v>0</v>
      </c>
      <c r="AB125" s="153">
        <f t="shared" si="217"/>
        <v>0</v>
      </c>
      <c r="AC125" s="1"/>
      <c r="AD125" s="1"/>
      <c r="AE125" s="1"/>
      <c r="AF125" s="1"/>
      <c r="AG125" s="1"/>
      <c r="AH125" s="1"/>
      <c r="AI125" s="1"/>
      <c r="AJ125" s="1"/>
      <c r="AK125" s="1"/>
      <c r="AL125" s="1"/>
      <c r="AM125" s="1"/>
      <c r="AN125" s="1"/>
      <c r="AO125" s="1"/>
    </row>
    <row r="126" spans="1:41" s="3" customFormat="1">
      <c r="A126" s="180" t="s">
        <v>664</v>
      </c>
      <c r="B126" s="53" t="s">
        <v>660</v>
      </c>
      <c r="C126" s="53"/>
      <c r="D126" s="7"/>
      <c r="E126" s="4"/>
      <c r="F126" s="70">
        <v>1</v>
      </c>
      <c r="G126" s="71"/>
      <c r="H126" s="72">
        <f t="shared" si="265"/>
        <v>1</v>
      </c>
      <c r="I126" s="70">
        <v>1</v>
      </c>
      <c r="J126" s="71" t="s">
        <v>216</v>
      </c>
      <c r="K126" s="73">
        <f>SUMIF(exportMMB!D:D,budgetMMB!A126,exportMMB!F:F)</f>
        <v>0</v>
      </c>
      <c r="L126" s="19">
        <f t="shared" si="252"/>
        <v>0</v>
      </c>
      <c r="M126" s="32"/>
      <c r="N126" s="19">
        <f t="shared" si="253"/>
        <v>0</v>
      </c>
      <c r="O126" s="42"/>
      <c r="P126" s="42"/>
      <c r="Q126" s="42"/>
      <c r="R126" s="42"/>
      <c r="S126" s="19">
        <f t="shared" si="254"/>
        <v>0</v>
      </c>
      <c r="T126" s="45"/>
      <c r="U126" s="42" t="e">
        <f>SUMIF(#REF!,A126,#REF!)</f>
        <v>#REF!</v>
      </c>
      <c r="V126" s="42" t="e">
        <f>SUMIF(#REF!,A126,#REF!)</f>
        <v>#REF!</v>
      </c>
      <c r="W126" s="42" t="e">
        <f t="shared" si="256"/>
        <v>#REF!</v>
      </c>
      <c r="X126" s="42" t="e">
        <f t="shared" si="257"/>
        <v>#REF!</v>
      </c>
      <c r="Y126" s="42" t="e">
        <f t="shared" si="258"/>
        <v>#REF!</v>
      </c>
      <c r="Z126" s="116" t="e">
        <f t="shared" si="259"/>
        <v>#REF!</v>
      </c>
      <c r="AA126" s="120">
        <f t="shared" si="260"/>
        <v>0</v>
      </c>
      <c r="AB126" s="153">
        <f t="shared" si="217"/>
        <v>0</v>
      </c>
      <c r="AC126" s="1"/>
      <c r="AD126" s="1"/>
      <c r="AE126" s="1"/>
      <c r="AF126" s="1"/>
      <c r="AG126" s="1"/>
      <c r="AH126" s="1"/>
      <c r="AI126" s="1"/>
      <c r="AJ126" s="1"/>
      <c r="AK126" s="1"/>
      <c r="AL126" s="1"/>
      <c r="AM126" s="1"/>
      <c r="AN126" s="1"/>
      <c r="AO126" s="1"/>
    </row>
    <row r="127" spans="1:41" s="3" customFormat="1">
      <c r="A127" s="180" t="s">
        <v>274</v>
      </c>
      <c r="B127" s="53" t="s">
        <v>272</v>
      </c>
      <c r="C127" s="53"/>
      <c r="D127" s="7"/>
      <c r="E127" s="4"/>
      <c r="F127" s="70">
        <v>1</v>
      </c>
      <c r="G127" s="71"/>
      <c r="H127" s="72">
        <f t="shared" si="265"/>
        <v>1</v>
      </c>
      <c r="I127" s="70">
        <v>1</v>
      </c>
      <c r="J127" s="71" t="s">
        <v>216</v>
      </c>
      <c r="K127" s="73">
        <f>SUMIF(exportMMB!D:D,budgetMMB!A127,exportMMB!F:F)</f>
        <v>0</v>
      </c>
      <c r="L127" s="19">
        <f t="shared" si="252"/>
        <v>0</v>
      </c>
      <c r="M127" s="32"/>
      <c r="N127" s="19">
        <f t="shared" si="253"/>
        <v>0</v>
      </c>
      <c r="O127" s="42"/>
      <c r="P127" s="42"/>
      <c r="Q127" s="42"/>
      <c r="R127" s="42"/>
      <c r="S127" s="19">
        <f t="shared" si="254"/>
        <v>0</v>
      </c>
      <c r="T127" s="45"/>
      <c r="U127" s="42" t="e">
        <f>SUMIF(#REF!,A127,#REF!)</f>
        <v>#REF!</v>
      </c>
      <c r="V127" s="42" t="e">
        <f>SUMIF(#REF!,A127,#REF!)</f>
        <v>#REF!</v>
      </c>
      <c r="W127" s="42" t="e">
        <f t="shared" si="256"/>
        <v>#REF!</v>
      </c>
      <c r="X127" s="42" t="e">
        <f t="shared" si="257"/>
        <v>#REF!</v>
      </c>
      <c r="Y127" s="42" t="e">
        <f t="shared" si="258"/>
        <v>#REF!</v>
      </c>
      <c r="Z127" s="116" t="e">
        <f t="shared" si="259"/>
        <v>#REF!</v>
      </c>
      <c r="AA127" s="120">
        <f t="shared" si="260"/>
        <v>0</v>
      </c>
      <c r="AB127" s="153">
        <f t="shared" si="217"/>
        <v>0</v>
      </c>
      <c r="AC127" s="1"/>
      <c r="AD127" s="1"/>
      <c r="AE127" s="1"/>
      <c r="AF127" s="1"/>
      <c r="AG127" s="1"/>
      <c r="AH127" s="1"/>
      <c r="AI127" s="1"/>
      <c r="AJ127" s="1"/>
      <c r="AK127" s="1"/>
      <c r="AL127" s="1"/>
      <c r="AM127" s="1"/>
      <c r="AN127" s="1"/>
      <c r="AO127" s="1"/>
    </row>
    <row r="128" spans="1:41" s="3" customFormat="1">
      <c r="A128" s="180" t="s">
        <v>275</v>
      </c>
      <c r="B128" s="53" t="s">
        <v>661</v>
      </c>
      <c r="C128" s="53"/>
      <c r="D128" s="7"/>
      <c r="E128" s="4"/>
      <c r="F128" s="70">
        <v>1</v>
      </c>
      <c r="G128" s="71"/>
      <c r="H128" s="72">
        <f t="shared" si="265"/>
        <v>1</v>
      </c>
      <c r="I128" s="70">
        <v>1</v>
      </c>
      <c r="J128" s="71" t="s">
        <v>216</v>
      </c>
      <c r="K128" s="73">
        <f>SUMIF(exportMMB!D:D,budgetMMB!A128,exportMMB!F:F)</f>
        <v>0</v>
      </c>
      <c r="L128" s="19">
        <f t="shared" si="252"/>
        <v>0</v>
      </c>
      <c r="M128" s="32"/>
      <c r="N128" s="19">
        <f t="shared" si="253"/>
        <v>0</v>
      </c>
      <c r="O128" s="42"/>
      <c r="P128" s="42"/>
      <c r="Q128" s="42"/>
      <c r="R128" s="42"/>
      <c r="S128" s="19">
        <f t="shared" si="254"/>
        <v>0</v>
      </c>
      <c r="T128" s="42">
        <f>N128</f>
        <v>0</v>
      </c>
      <c r="U128" s="42" t="e">
        <f>SUMIF(#REF!,A128,#REF!)</f>
        <v>#REF!</v>
      </c>
      <c r="V128" s="42" t="e">
        <f>SUMIF(#REF!,A128,#REF!)</f>
        <v>#REF!</v>
      </c>
      <c r="W128" s="42" t="e">
        <f t="shared" si="256"/>
        <v>#REF!</v>
      </c>
      <c r="X128" s="42" t="e">
        <f t="shared" si="257"/>
        <v>#REF!</v>
      </c>
      <c r="Y128" s="42" t="e">
        <f t="shared" si="258"/>
        <v>#REF!</v>
      </c>
      <c r="Z128" s="116" t="e">
        <f t="shared" si="259"/>
        <v>#REF!</v>
      </c>
      <c r="AA128" s="120">
        <f t="shared" si="260"/>
        <v>0</v>
      </c>
      <c r="AB128" s="153">
        <f t="shared" si="217"/>
        <v>0</v>
      </c>
      <c r="AC128" s="1"/>
      <c r="AD128" s="1"/>
      <c r="AE128" s="1"/>
      <c r="AF128" s="1"/>
      <c r="AG128" s="1"/>
      <c r="AH128" s="1"/>
      <c r="AI128" s="1"/>
      <c r="AJ128" s="1"/>
      <c r="AK128" s="1"/>
      <c r="AL128" s="1"/>
      <c r="AM128" s="1"/>
      <c r="AN128" s="1"/>
      <c r="AO128" s="1"/>
    </row>
    <row r="129" spans="1:41" s="3" customFormat="1">
      <c r="A129" s="180" t="s">
        <v>276</v>
      </c>
      <c r="B129" s="53" t="s">
        <v>273</v>
      </c>
      <c r="C129" s="53"/>
      <c r="D129" s="7"/>
      <c r="E129" s="4"/>
      <c r="F129" s="70">
        <v>1</v>
      </c>
      <c r="G129" s="71"/>
      <c r="H129" s="72">
        <f t="shared" ref="H129" si="266">SUM(E129:G129)</f>
        <v>1</v>
      </c>
      <c r="I129" s="70">
        <v>1</v>
      </c>
      <c r="J129" s="71" t="s">
        <v>216</v>
      </c>
      <c r="K129" s="73">
        <f>SUMIF(exportMMB!D:D,budgetMMB!A129,exportMMB!F:F)</f>
        <v>0</v>
      </c>
      <c r="L129" s="19">
        <f t="shared" si="252"/>
        <v>0</v>
      </c>
      <c r="M129" s="32"/>
      <c r="N129" s="19">
        <f t="shared" si="253"/>
        <v>0</v>
      </c>
      <c r="O129" s="42"/>
      <c r="P129" s="42"/>
      <c r="Q129" s="42"/>
      <c r="R129" s="42"/>
      <c r="S129" s="19">
        <f t="shared" si="254"/>
        <v>0</v>
      </c>
      <c r="T129" s="45"/>
      <c r="U129" s="42" t="e">
        <f>SUMIF(#REF!,A129,#REF!)</f>
        <v>#REF!</v>
      </c>
      <c r="V129" s="42" t="e">
        <f>SUMIF(#REF!,A129,#REF!)</f>
        <v>#REF!</v>
      </c>
      <c r="W129" s="42" t="e">
        <f t="shared" si="256"/>
        <v>#REF!</v>
      </c>
      <c r="X129" s="42" t="e">
        <f t="shared" si="257"/>
        <v>#REF!</v>
      </c>
      <c r="Y129" s="42" t="e">
        <f t="shared" si="258"/>
        <v>#REF!</v>
      </c>
      <c r="Z129" s="116" t="e">
        <f t="shared" si="259"/>
        <v>#REF!</v>
      </c>
      <c r="AA129" s="120">
        <f t="shared" si="260"/>
        <v>0</v>
      </c>
      <c r="AB129" s="153">
        <f t="shared" si="217"/>
        <v>0</v>
      </c>
      <c r="AC129" s="1"/>
      <c r="AD129" s="1"/>
      <c r="AE129" s="1"/>
      <c r="AF129" s="1"/>
      <c r="AG129" s="1"/>
      <c r="AH129" s="1"/>
      <c r="AI129" s="1"/>
      <c r="AJ129" s="1"/>
      <c r="AK129" s="1"/>
      <c r="AL129" s="1"/>
      <c r="AM129" s="1"/>
      <c r="AN129" s="1"/>
      <c r="AO129" s="1"/>
    </row>
    <row r="130" spans="1:41" s="3" customFormat="1">
      <c r="A130" s="48">
        <v>1391</v>
      </c>
      <c r="B130" s="53" t="s">
        <v>587</v>
      </c>
      <c r="C130" s="53"/>
      <c r="D130" s="7"/>
      <c r="E130" s="4"/>
      <c r="F130" s="70">
        <v>1</v>
      </c>
      <c r="G130" s="71"/>
      <c r="H130" s="72">
        <f t="shared" ref="H130:H135" si="267">SUM(E130:G130)</f>
        <v>1</v>
      </c>
      <c r="I130" s="70">
        <v>1</v>
      </c>
      <c r="J130" s="71" t="s">
        <v>216</v>
      </c>
      <c r="K130" s="73">
        <f>SUMIF(exportMMB!D:D,budgetMMB!A130,exportMMB!F:F)</f>
        <v>0</v>
      </c>
      <c r="L130" s="19">
        <f t="shared" si="252"/>
        <v>0</v>
      </c>
      <c r="M130" s="32"/>
      <c r="N130" s="19">
        <f t="shared" si="253"/>
        <v>0</v>
      </c>
      <c r="O130" s="42"/>
      <c r="P130" s="42"/>
      <c r="Q130" s="42"/>
      <c r="R130" s="42"/>
      <c r="S130" s="19">
        <f t="shared" si="254"/>
        <v>0</v>
      </c>
      <c r="T130" s="45"/>
      <c r="U130" s="42" t="e">
        <f>SUMIF(#REF!,A130,#REF!)</f>
        <v>#REF!</v>
      </c>
      <c r="V130" s="42" t="e">
        <f>SUMIF(#REF!,A130,#REF!)</f>
        <v>#REF!</v>
      </c>
      <c r="W130" s="42" t="e">
        <f t="shared" si="256"/>
        <v>#REF!</v>
      </c>
      <c r="X130" s="42" t="e">
        <f t="shared" si="257"/>
        <v>#REF!</v>
      </c>
      <c r="Y130" s="42" t="e">
        <f t="shared" si="258"/>
        <v>#REF!</v>
      </c>
      <c r="Z130" s="116" t="e">
        <f t="shared" si="259"/>
        <v>#REF!</v>
      </c>
      <c r="AA130" s="120">
        <f t="shared" si="260"/>
        <v>0</v>
      </c>
      <c r="AB130" s="153">
        <f t="shared" si="217"/>
        <v>0</v>
      </c>
      <c r="AC130" s="1"/>
      <c r="AD130" s="1"/>
      <c r="AE130" s="1"/>
      <c r="AF130" s="1"/>
      <c r="AG130" s="1"/>
      <c r="AH130" s="1"/>
      <c r="AI130" s="1"/>
      <c r="AJ130" s="1"/>
      <c r="AK130" s="1"/>
      <c r="AL130" s="1"/>
      <c r="AM130" s="1"/>
      <c r="AN130" s="1"/>
      <c r="AO130" s="1"/>
    </row>
    <row r="131" spans="1:41" s="3" customFormat="1">
      <c r="A131" s="48"/>
      <c r="B131" s="55" t="s">
        <v>253</v>
      </c>
      <c r="C131" s="55"/>
      <c r="D131" s="7"/>
      <c r="E131" s="4"/>
      <c r="F131" s="70"/>
      <c r="G131" s="71"/>
      <c r="H131" s="72"/>
      <c r="I131" s="70"/>
      <c r="J131" s="71"/>
      <c r="K131" s="73"/>
      <c r="L131" s="21">
        <f>SUM(L118:L130)</f>
        <v>0</v>
      </c>
      <c r="M131" s="28">
        <f t="shared" ref="M131:R131" si="268">SUM(M118:M130)</f>
        <v>0</v>
      </c>
      <c r="N131" s="21">
        <f t="shared" si="268"/>
        <v>0</v>
      </c>
      <c r="O131" s="43">
        <f t="shared" si="268"/>
        <v>0</v>
      </c>
      <c r="P131" s="43">
        <f t="shared" si="268"/>
        <v>0</v>
      </c>
      <c r="Q131" s="43">
        <f t="shared" si="268"/>
        <v>0</v>
      </c>
      <c r="R131" s="43">
        <f t="shared" si="268"/>
        <v>0</v>
      </c>
      <c r="S131" s="21">
        <f>SUM(S118:S130)</f>
        <v>0</v>
      </c>
      <c r="T131" s="43">
        <f>SUM(T118:T130)</f>
        <v>0</v>
      </c>
      <c r="U131" s="46" t="e">
        <f t="shared" ref="U131:V131" si="269">SUM(U118:U130)</f>
        <v>#REF!</v>
      </c>
      <c r="V131" s="46" t="e">
        <f t="shared" si="269"/>
        <v>#REF!</v>
      </c>
      <c r="W131" s="46" t="e">
        <f t="shared" ref="W131:AA131" si="270">SUM(W118:W130)</f>
        <v>#REF!</v>
      </c>
      <c r="X131" s="46" t="e">
        <f t="shared" si="270"/>
        <v>#REF!</v>
      </c>
      <c r="Y131" s="46" t="e">
        <f t="shared" si="270"/>
        <v>#REF!</v>
      </c>
      <c r="Z131" s="142" t="e">
        <f t="shared" si="270"/>
        <v>#REF!</v>
      </c>
      <c r="AA131" s="143">
        <f t="shared" si="270"/>
        <v>0</v>
      </c>
      <c r="AB131" s="161">
        <f t="shared" ref="AB131" si="271">SUM(AB118:AB130)</f>
        <v>0</v>
      </c>
      <c r="AC131" s="1"/>
      <c r="AD131" s="1"/>
      <c r="AE131" s="1"/>
      <c r="AF131" s="1"/>
      <c r="AG131" s="1"/>
      <c r="AH131" s="1"/>
      <c r="AI131" s="1"/>
      <c r="AJ131" s="1"/>
      <c r="AK131" s="1"/>
      <c r="AL131" s="1"/>
      <c r="AM131" s="1"/>
      <c r="AN131" s="1"/>
      <c r="AO131" s="1"/>
    </row>
    <row r="132" spans="1:41" s="3" customFormat="1">
      <c r="A132" s="48"/>
      <c r="B132" s="53"/>
      <c r="C132" s="53"/>
      <c r="D132" s="7"/>
      <c r="E132" s="4"/>
      <c r="F132" s="70"/>
      <c r="G132" s="71"/>
      <c r="H132" s="72"/>
      <c r="I132" s="70"/>
      <c r="J132" s="70"/>
      <c r="K132" s="73"/>
      <c r="L132" s="19"/>
      <c r="M132" s="32"/>
      <c r="N132" s="19"/>
      <c r="O132" s="42"/>
      <c r="P132" s="42"/>
      <c r="Q132" s="42"/>
      <c r="R132" s="42"/>
      <c r="S132" s="19"/>
      <c r="T132" s="42"/>
      <c r="U132" s="42"/>
      <c r="V132" s="42"/>
      <c r="W132" s="42"/>
      <c r="X132" s="42"/>
      <c r="Y132" s="42"/>
      <c r="Z132" s="116"/>
      <c r="AA132" s="120"/>
      <c r="AB132" s="162"/>
      <c r="AC132" s="1"/>
      <c r="AD132" s="1"/>
      <c r="AE132" s="1"/>
      <c r="AF132" s="1"/>
      <c r="AG132" s="1"/>
      <c r="AH132" s="1"/>
      <c r="AI132" s="1"/>
      <c r="AJ132" s="1"/>
      <c r="AK132" s="1"/>
      <c r="AL132" s="1"/>
      <c r="AM132" s="1"/>
      <c r="AN132" s="1"/>
      <c r="AO132" s="1"/>
    </row>
    <row r="133" spans="1:41" s="3" customFormat="1">
      <c r="A133" s="181" t="s">
        <v>179</v>
      </c>
      <c r="B133" s="38" t="s">
        <v>219</v>
      </c>
      <c r="C133" s="38"/>
      <c r="D133" s="7"/>
      <c r="E133" s="4"/>
      <c r="F133" s="70"/>
      <c r="G133" s="71"/>
      <c r="H133" s="72"/>
      <c r="I133" s="70"/>
      <c r="J133" s="71"/>
      <c r="K133" s="73"/>
      <c r="L133" s="20" t="s">
        <v>0</v>
      </c>
      <c r="M133" s="33"/>
      <c r="N133" s="20" t="s">
        <v>0</v>
      </c>
      <c r="O133" s="42"/>
      <c r="P133" s="42"/>
      <c r="Q133" s="42"/>
      <c r="R133" s="42"/>
      <c r="S133" s="19"/>
      <c r="T133" s="42"/>
      <c r="U133" s="144" t="s">
        <v>0</v>
      </c>
      <c r="V133" s="144" t="s">
        <v>0</v>
      </c>
      <c r="W133" s="144" t="s">
        <v>0</v>
      </c>
      <c r="X133" s="144" t="s">
        <v>0</v>
      </c>
      <c r="Y133" s="144" t="s">
        <v>0</v>
      </c>
      <c r="Z133" s="145" t="s">
        <v>0</v>
      </c>
      <c r="AA133" s="146" t="s">
        <v>0</v>
      </c>
      <c r="AB133" s="163" t="s">
        <v>0</v>
      </c>
      <c r="AC133" s="1"/>
      <c r="AD133" s="1"/>
      <c r="AE133" s="1"/>
      <c r="AF133" s="1"/>
      <c r="AG133" s="1"/>
      <c r="AH133" s="1"/>
      <c r="AI133" s="1"/>
      <c r="AJ133" s="1"/>
      <c r="AK133" s="1"/>
      <c r="AL133" s="1"/>
      <c r="AM133" s="1"/>
      <c r="AN133" s="1"/>
      <c r="AO133" s="1"/>
    </row>
    <row r="134" spans="1:41" s="3" customFormat="1">
      <c r="A134" s="48">
        <v>1401</v>
      </c>
      <c r="B134" s="53" t="s">
        <v>20</v>
      </c>
      <c r="C134" s="53"/>
      <c r="D134" s="7"/>
      <c r="E134" s="4"/>
      <c r="F134" s="70">
        <v>1</v>
      </c>
      <c r="G134" s="71"/>
      <c r="H134" s="72">
        <f t="shared" si="267"/>
        <v>1</v>
      </c>
      <c r="I134" s="70">
        <v>1</v>
      </c>
      <c r="J134" s="71" t="s">
        <v>216</v>
      </c>
      <c r="K134" s="73">
        <f>SUMIF(exportMMB!D:D,budgetMMB!A134,exportMMB!F:F)</f>
        <v>0</v>
      </c>
      <c r="L134" s="19">
        <f t="shared" ref="L134:L165" si="272">H134*I134*K134</f>
        <v>0</v>
      </c>
      <c r="M134" s="32"/>
      <c r="N134" s="19">
        <f t="shared" ref="N134:N165" si="273">MAX(L134-SUM(O134:R134),0)</f>
        <v>0</v>
      </c>
      <c r="O134" s="42"/>
      <c r="P134" s="42"/>
      <c r="Q134" s="42"/>
      <c r="R134" s="42"/>
      <c r="S134" s="19">
        <f t="shared" ref="S134:S165" si="274">L134-SUM(N134:R134)</f>
        <v>0</v>
      </c>
      <c r="T134" s="42">
        <f>N134</f>
        <v>0</v>
      </c>
      <c r="U134" s="42" t="e">
        <f>SUMIF(#REF!,A134,#REF!)</f>
        <v>#REF!</v>
      </c>
      <c r="V134" s="42" t="e">
        <f>SUMIF(#REF!,A134,#REF!)</f>
        <v>#REF!</v>
      </c>
      <c r="W134" s="42" t="e">
        <f t="shared" ref="W134:W165" si="275">U134+V134</f>
        <v>#REF!</v>
      </c>
      <c r="X134" s="42" t="e">
        <f t="shared" ref="X134:X165" si="276">MAX(L134-W134,0)</f>
        <v>#REF!</v>
      </c>
      <c r="Y134" s="42" t="e">
        <f t="shared" ref="Y134:Y165" si="277">W134+X134</f>
        <v>#REF!</v>
      </c>
      <c r="Z134" s="116" t="e">
        <f t="shared" ref="Z134:Z165" si="278">L134-Y134</f>
        <v>#REF!</v>
      </c>
      <c r="AA134" s="120">
        <f t="shared" ref="AA134:AA165" si="279">AB134-L134</f>
        <v>0</v>
      </c>
      <c r="AB134" s="153">
        <f t="shared" si="217"/>
        <v>0</v>
      </c>
      <c r="AC134" s="1"/>
      <c r="AD134" s="1"/>
      <c r="AE134" s="1"/>
      <c r="AF134" s="1"/>
      <c r="AG134" s="1"/>
      <c r="AH134" s="1"/>
      <c r="AI134" s="1"/>
      <c r="AJ134" s="1"/>
      <c r="AK134" s="1"/>
      <c r="AL134" s="1"/>
      <c r="AM134" s="1"/>
      <c r="AN134" s="1"/>
      <c r="AO134" s="1"/>
    </row>
    <row r="135" spans="1:41" s="3" customFormat="1">
      <c r="A135" s="48">
        <v>1402</v>
      </c>
      <c r="B135" s="53" t="s">
        <v>21</v>
      </c>
      <c r="C135" s="53"/>
      <c r="D135" s="7"/>
      <c r="E135" s="4"/>
      <c r="F135" s="70">
        <v>1</v>
      </c>
      <c r="G135" s="71"/>
      <c r="H135" s="72">
        <f t="shared" si="267"/>
        <v>1</v>
      </c>
      <c r="I135" s="70">
        <v>1</v>
      </c>
      <c r="J135" s="71" t="s">
        <v>216</v>
      </c>
      <c r="K135" s="73">
        <f>SUMIF(exportMMB!D:D,budgetMMB!A135,exportMMB!F:F)</f>
        <v>0</v>
      </c>
      <c r="L135" s="19">
        <f t="shared" si="272"/>
        <v>0</v>
      </c>
      <c r="M135" s="32"/>
      <c r="N135" s="19">
        <f t="shared" si="273"/>
        <v>0</v>
      </c>
      <c r="O135" s="42"/>
      <c r="P135" s="42"/>
      <c r="Q135" s="42"/>
      <c r="R135" s="42"/>
      <c r="S135" s="19">
        <f t="shared" si="274"/>
        <v>0</v>
      </c>
      <c r="T135" s="42">
        <f>N135</f>
        <v>0</v>
      </c>
      <c r="U135" s="42" t="e">
        <f>SUMIF(#REF!,A135,#REF!)</f>
        <v>#REF!</v>
      </c>
      <c r="V135" s="42" t="e">
        <f>SUMIF(#REF!,A135,#REF!)</f>
        <v>#REF!</v>
      </c>
      <c r="W135" s="42" t="e">
        <f t="shared" si="275"/>
        <v>#REF!</v>
      </c>
      <c r="X135" s="42" t="e">
        <f t="shared" si="276"/>
        <v>#REF!</v>
      </c>
      <c r="Y135" s="42" t="e">
        <f t="shared" si="277"/>
        <v>#REF!</v>
      </c>
      <c r="Z135" s="116" t="e">
        <f t="shared" si="278"/>
        <v>#REF!</v>
      </c>
      <c r="AA135" s="120">
        <f t="shared" si="279"/>
        <v>0</v>
      </c>
      <c r="AB135" s="153">
        <f t="shared" ref="AB135:AB200" si="280">L135</f>
        <v>0</v>
      </c>
      <c r="AC135" s="1"/>
      <c r="AD135" s="1"/>
      <c r="AE135" s="1"/>
      <c r="AF135" s="1"/>
      <c r="AG135" s="1"/>
      <c r="AH135" s="1"/>
      <c r="AI135" s="1"/>
      <c r="AJ135" s="1"/>
      <c r="AK135" s="1"/>
      <c r="AL135" s="1"/>
      <c r="AM135" s="1"/>
      <c r="AN135" s="1"/>
      <c r="AO135" s="1"/>
    </row>
    <row r="136" spans="1:41" s="3" customFormat="1">
      <c r="A136" s="48">
        <v>1403</v>
      </c>
      <c r="B136" s="53" t="s">
        <v>22</v>
      </c>
      <c r="C136" s="53"/>
      <c r="D136" s="7"/>
      <c r="E136" s="4"/>
      <c r="F136" s="70">
        <v>1</v>
      </c>
      <c r="G136" s="71"/>
      <c r="H136" s="72">
        <f t="shared" ref="H136:H143" si="281">SUM(E136:G136)</f>
        <v>1</v>
      </c>
      <c r="I136" s="70">
        <v>1</v>
      </c>
      <c r="J136" s="71" t="s">
        <v>216</v>
      </c>
      <c r="K136" s="73">
        <f>SUMIF(exportMMB!D:D,budgetMMB!A136,exportMMB!F:F)</f>
        <v>0</v>
      </c>
      <c r="L136" s="19">
        <f t="shared" si="272"/>
        <v>0</v>
      </c>
      <c r="M136" s="32"/>
      <c r="N136" s="19">
        <f t="shared" si="273"/>
        <v>0</v>
      </c>
      <c r="O136" s="42"/>
      <c r="P136" s="42"/>
      <c r="Q136" s="42"/>
      <c r="R136" s="42"/>
      <c r="S136" s="19">
        <f t="shared" si="274"/>
        <v>0</v>
      </c>
      <c r="T136" s="42">
        <f>N136</f>
        <v>0</v>
      </c>
      <c r="U136" s="42" t="e">
        <f>SUMIF(#REF!,A136,#REF!)</f>
        <v>#REF!</v>
      </c>
      <c r="V136" s="42" t="e">
        <f>SUMIF(#REF!,A136,#REF!)</f>
        <v>#REF!</v>
      </c>
      <c r="W136" s="42" t="e">
        <f t="shared" si="275"/>
        <v>#REF!</v>
      </c>
      <c r="X136" s="42" t="e">
        <f t="shared" si="276"/>
        <v>#REF!</v>
      </c>
      <c r="Y136" s="42" t="e">
        <f t="shared" si="277"/>
        <v>#REF!</v>
      </c>
      <c r="Z136" s="116" t="e">
        <f t="shared" si="278"/>
        <v>#REF!</v>
      </c>
      <c r="AA136" s="120">
        <f t="shared" si="279"/>
        <v>0</v>
      </c>
      <c r="AB136" s="153">
        <f t="shared" si="280"/>
        <v>0</v>
      </c>
      <c r="AC136" s="1"/>
      <c r="AD136" s="1"/>
      <c r="AE136" s="1"/>
      <c r="AF136" s="1"/>
      <c r="AG136" s="1"/>
      <c r="AH136" s="1"/>
      <c r="AI136" s="1"/>
      <c r="AJ136" s="1"/>
      <c r="AK136" s="1"/>
      <c r="AL136" s="1"/>
      <c r="AM136" s="1"/>
      <c r="AN136" s="1"/>
      <c r="AO136" s="1"/>
    </row>
    <row r="137" spans="1:41" s="3" customFormat="1">
      <c r="A137" s="48">
        <v>1404</v>
      </c>
      <c r="B137" s="53" t="s">
        <v>23</v>
      </c>
      <c r="C137" s="53"/>
      <c r="D137" s="7"/>
      <c r="E137" s="4"/>
      <c r="F137" s="70">
        <v>1</v>
      </c>
      <c r="G137" s="71"/>
      <c r="H137" s="72">
        <f t="shared" si="281"/>
        <v>1</v>
      </c>
      <c r="I137" s="70">
        <v>1</v>
      </c>
      <c r="J137" s="71" t="s">
        <v>216</v>
      </c>
      <c r="K137" s="73">
        <f>SUMIF(exportMMB!D:D,budgetMMB!A137,exportMMB!F:F)</f>
        <v>0</v>
      </c>
      <c r="L137" s="19">
        <f t="shared" si="272"/>
        <v>0</v>
      </c>
      <c r="M137" s="32"/>
      <c r="N137" s="19">
        <f t="shared" si="273"/>
        <v>0</v>
      </c>
      <c r="O137" s="42"/>
      <c r="P137" s="42"/>
      <c r="Q137" s="42"/>
      <c r="R137" s="42"/>
      <c r="S137" s="19">
        <f t="shared" si="274"/>
        <v>0</v>
      </c>
      <c r="T137" s="42">
        <f>N137</f>
        <v>0</v>
      </c>
      <c r="U137" s="42" t="e">
        <f>SUMIF(#REF!,A137,#REF!)</f>
        <v>#REF!</v>
      </c>
      <c r="V137" s="42" t="e">
        <f>SUMIF(#REF!,A137,#REF!)</f>
        <v>#REF!</v>
      </c>
      <c r="W137" s="42" t="e">
        <f t="shared" si="275"/>
        <v>#REF!</v>
      </c>
      <c r="X137" s="42" t="e">
        <f t="shared" si="276"/>
        <v>#REF!</v>
      </c>
      <c r="Y137" s="42" t="e">
        <f t="shared" si="277"/>
        <v>#REF!</v>
      </c>
      <c r="Z137" s="116" t="e">
        <f t="shared" si="278"/>
        <v>#REF!</v>
      </c>
      <c r="AA137" s="120">
        <f t="shared" si="279"/>
        <v>0</v>
      </c>
      <c r="AB137" s="153">
        <f t="shared" si="280"/>
        <v>0</v>
      </c>
      <c r="AC137" s="1"/>
      <c r="AD137" s="1"/>
      <c r="AE137" s="1"/>
      <c r="AF137" s="1"/>
      <c r="AG137" s="1"/>
      <c r="AH137" s="1"/>
      <c r="AI137" s="1"/>
      <c r="AJ137" s="1"/>
      <c r="AK137" s="1"/>
      <c r="AL137" s="1"/>
      <c r="AM137" s="1"/>
      <c r="AN137" s="1"/>
      <c r="AO137" s="1"/>
    </row>
    <row r="138" spans="1:41" s="3" customFormat="1">
      <c r="A138" s="48">
        <v>1405</v>
      </c>
      <c r="B138" s="53" t="s">
        <v>24</v>
      </c>
      <c r="C138" s="53"/>
      <c r="D138" s="7"/>
      <c r="E138" s="4"/>
      <c r="F138" s="70">
        <v>1</v>
      </c>
      <c r="G138" s="71"/>
      <c r="H138" s="72">
        <f t="shared" si="281"/>
        <v>1</v>
      </c>
      <c r="I138" s="70">
        <v>1</v>
      </c>
      <c r="J138" s="71" t="s">
        <v>216</v>
      </c>
      <c r="K138" s="73">
        <f>SUMIF(exportMMB!D:D,budgetMMB!A138,exportMMB!F:F)</f>
        <v>0</v>
      </c>
      <c r="L138" s="19">
        <f t="shared" si="272"/>
        <v>0</v>
      </c>
      <c r="M138" s="32"/>
      <c r="N138" s="19">
        <f t="shared" si="273"/>
        <v>0</v>
      </c>
      <c r="O138" s="42"/>
      <c r="P138" s="42"/>
      <c r="Q138" s="42"/>
      <c r="R138" s="42"/>
      <c r="S138" s="19">
        <f t="shared" si="274"/>
        <v>0</v>
      </c>
      <c r="T138" s="42">
        <f>N138</f>
        <v>0</v>
      </c>
      <c r="U138" s="42" t="e">
        <f>SUMIF(#REF!,A138,#REF!)</f>
        <v>#REF!</v>
      </c>
      <c r="V138" s="42" t="e">
        <f>SUMIF(#REF!,A138,#REF!)</f>
        <v>#REF!</v>
      </c>
      <c r="W138" s="42" t="e">
        <f t="shared" si="275"/>
        <v>#REF!</v>
      </c>
      <c r="X138" s="42" t="e">
        <f t="shared" si="276"/>
        <v>#REF!</v>
      </c>
      <c r="Y138" s="42" t="e">
        <f t="shared" si="277"/>
        <v>#REF!</v>
      </c>
      <c r="Z138" s="116" t="e">
        <f t="shared" si="278"/>
        <v>#REF!</v>
      </c>
      <c r="AA138" s="120">
        <f t="shared" si="279"/>
        <v>0</v>
      </c>
      <c r="AB138" s="153">
        <f t="shared" si="280"/>
        <v>0</v>
      </c>
      <c r="AC138" s="1"/>
      <c r="AD138" s="1"/>
      <c r="AE138" s="1"/>
      <c r="AF138" s="1"/>
      <c r="AG138" s="1"/>
      <c r="AH138" s="1"/>
      <c r="AI138" s="1"/>
      <c r="AJ138" s="1"/>
      <c r="AK138" s="1"/>
      <c r="AL138" s="1"/>
      <c r="AM138" s="1"/>
      <c r="AN138" s="1"/>
      <c r="AO138" s="1"/>
    </row>
    <row r="139" spans="1:41" s="3" customFormat="1">
      <c r="A139" s="48">
        <v>1406</v>
      </c>
      <c r="B139" s="53" t="s">
        <v>277</v>
      </c>
      <c r="C139" s="53"/>
      <c r="D139" s="7"/>
      <c r="E139" s="4"/>
      <c r="F139" s="70">
        <v>1</v>
      </c>
      <c r="G139" s="71"/>
      <c r="H139" s="72">
        <f t="shared" si="281"/>
        <v>1</v>
      </c>
      <c r="I139" s="70">
        <v>1</v>
      </c>
      <c r="J139" s="71" t="s">
        <v>216</v>
      </c>
      <c r="K139" s="73">
        <f>SUMIF(exportMMB!D:D,budgetMMB!A139,exportMMB!F:F)</f>
        <v>0</v>
      </c>
      <c r="L139" s="19">
        <f t="shared" si="272"/>
        <v>0</v>
      </c>
      <c r="M139" s="32"/>
      <c r="N139" s="19">
        <f t="shared" si="273"/>
        <v>0</v>
      </c>
      <c r="O139" s="42"/>
      <c r="P139" s="42"/>
      <c r="Q139" s="42"/>
      <c r="R139" s="42"/>
      <c r="S139" s="19">
        <f t="shared" si="274"/>
        <v>0</v>
      </c>
      <c r="T139" s="42">
        <f t="shared" ref="T139:T164" si="282">N139</f>
        <v>0</v>
      </c>
      <c r="U139" s="42" t="e">
        <f>SUMIF(#REF!,A139,#REF!)</f>
        <v>#REF!</v>
      </c>
      <c r="V139" s="42" t="e">
        <f>SUMIF(#REF!,A139,#REF!)</f>
        <v>#REF!</v>
      </c>
      <c r="W139" s="42" t="e">
        <f t="shared" si="275"/>
        <v>#REF!</v>
      </c>
      <c r="X139" s="42" t="e">
        <f t="shared" si="276"/>
        <v>#REF!</v>
      </c>
      <c r="Y139" s="42" t="e">
        <f t="shared" si="277"/>
        <v>#REF!</v>
      </c>
      <c r="Z139" s="116" t="e">
        <f t="shared" si="278"/>
        <v>#REF!</v>
      </c>
      <c r="AA139" s="120">
        <f t="shared" si="279"/>
        <v>0</v>
      </c>
      <c r="AB139" s="153">
        <f t="shared" si="280"/>
        <v>0</v>
      </c>
      <c r="AC139" s="1"/>
      <c r="AD139" s="1"/>
      <c r="AE139" s="1"/>
      <c r="AF139" s="1"/>
      <c r="AG139" s="1"/>
      <c r="AH139" s="1"/>
      <c r="AI139" s="1"/>
      <c r="AJ139" s="1"/>
      <c r="AK139" s="1"/>
      <c r="AL139" s="1"/>
      <c r="AM139" s="1"/>
      <c r="AN139" s="1"/>
      <c r="AO139" s="1"/>
    </row>
    <row r="140" spans="1:41" s="3" customFormat="1">
      <c r="A140" s="48">
        <v>1407</v>
      </c>
      <c r="B140" s="53" t="s">
        <v>278</v>
      </c>
      <c r="C140" s="53"/>
      <c r="D140" s="7"/>
      <c r="E140" s="4"/>
      <c r="F140" s="70">
        <v>1</v>
      </c>
      <c r="G140" s="71"/>
      <c r="H140" s="72">
        <f t="shared" si="281"/>
        <v>1</v>
      </c>
      <c r="I140" s="70">
        <v>1</v>
      </c>
      <c r="J140" s="71" t="s">
        <v>216</v>
      </c>
      <c r="K140" s="73">
        <f>SUMIF(exportMMB!D:D,budgetMMB!A140,exportMMB!F:F)</f>
        <v>0</v>
      </c>
      <c r="L140" s="19">
        <f t="shared" si="272"/>
        <v>0</v>
      </c>
      <c r="M140" s="32"/>
      <c r="N140" s="19">
        <f t="shared" si="273"/>
        <v>0</v>
      </c>
      <c r="O140" s="42"/>
      <c r="P140" s="42"/>
      <c r="Q140" s="42"/>
      <c r="R140" s="42"/>
      <c r="S140" s="19">
        <f t="shared" si="274"/>
        <v>0</v>
      </c>
      <c r="T140" s="42">
        <f t="shared" si="282"/>
        <v>0</v>
      </c>
      <c r="U140" s="42" t="e">
        <f>SUMIF(#REF!,A140,#REF!)</f>
        <v>#REF!</v>
      </c>
      <c r="V140" s="42" t="e">
        <f>SUMIF(#REF!,A140,#REF!)</f>
        <v>#REF!</v>
      </c>
      <c r="W140" s="42" t="e">
        <f t="shared" si="275"/>
        <v>#REF!</v>
      </c>
      <c r="X140" s="42" t="e">
        <f t="shared" si="276"/>
        <v>#REF!</v>
      </c>
      <c r="Y140" s="42" t="e">
        <f t="shared" si="277"/>
        <v>#REF!</v>
      </c>
      <c r="Z140" s="116" t="e">
        <f t="shared" si="278"/>
        <v>#REF!</v>
      </c>
      <c r="AA140" s="120">
        <f t="shared" si="279"/>
        <v>0</v>
      </c>
      <c r="AB140" s="153">
        <f t="shared" si="280"/>
        <v>0</v>
      </c>
      <c r="AC140" s="1"/>
      <c r="AD140" s="1"/>
      <c r="AE140" s="1"/>
      <c r="AF140" s="1"/>
      <c r="AG140" s="1"/>
      <c r="AH140" s="1"/>
      <c r="AI140" s="1"/>
      <c r="AJ140" s="1"/>
      <c r="AK140" s="1"/>
      <c r="AL140" s="1"/>
      <c r="AM140" s="1"/>
      <c r="AN140" s="1"/>
      <c r="AO140" s="1"/>
    </row>
    <row r="141" spans="1:41" s="3" customFormat="1">
      <c r="A141" s="48">
        <v>1408</v>
      </c>
      <c r="B141" s="53" t="s">
        <v>279</v>
      </c>
      <c r="C141" s="53"/>
      <c r="D141" s="7"/>
      <c r="E141" s="4"/>
      <c r="F141" s="70">
        <v>1</v>
      </c>
      <c r="G141" s="71"/>
      <c r="H141" s="72">
        <f t="shared" si="281"/>
        <v>1</v>
      </c>
      <c r="I141" s="70">
        <v>1</v>
      </c>
      <c r="J141" s="71" t="s">
        <v>216</v>
      </c>
      <c r="K141" s="73">
        <f>SUMIF(exportMMB!D:D,budgetMMB!A141,exportMMB!F:F)</f>
        <v>0</v>
      </c>
      <c r="L141" s="19">
        <f t="shared" si="272"/>
        <v>0</v>
      </c>
      <c r="M141" s="32"/>
      <c r="N141" s="19">
        <f t="shared" si="273"/>
        <v>0</v>
      </c>
      <c r="O141" s="42"/>
      <c r="P141" s="42"/>
      <c r="Q141" s="42"/>
      <c r="R141" s="42"/>
      <c r="S141" s="19">
        <f t="shared" si="274"/>
        <v>0</v>
      </c>
      <c r="T141" s="42">
        <f t="shared" si="282"/>
        <v>0</v>
      </c>
      <c r="U141" s="42" t="e">
        <f>SUMIF(#REF!,A141,#REF!)</f>
        <v>#REF!</v>
      </c>
      <c r="V141" s="42" t="e">
        <f>SUMIF(#REF!,A141,#REF!)</f>
        <v>#REF!</v>
      </c>
      <c r="W141" s="42" t="e">
        <f t="shared" si="275"/>
        <v>#REF!</v>
      </c>
      <c r="X141" s="42" t="e">
        <f t="shared" si="276"/>
        <v>#REF!</v>
      </c>
      <c r="Y141" s="42" t="e">
        <f t="shared" si="277"/>
        <v>#REF!</v>
      </c>
      <c r="Z141" s="116" t="e">
        <f t="shared" si="278"/>
        <v>#REF!</v>
      </c>
      <c r="AA141" s="120">
        <f t="shared" si="279"/>
        <v>0</v>
      </c>
      <c r="AB141" s="153">
        <f t="shared" si="280"/>
        <v>0</v>
      </c>
      <c r="AC141" s="1"/>
      <c r="AD141" s="1"/>
      <c r="AE141" s="1"/>
      <c r="AF141" s="1"/>
      <c r="AG141" s="1"/>
      <c r="AH141" s="1"/>
      <c r="AI141" s="1"/>
      <c r="AJ141" s="1"/>
      <c r="AK141" s="1"/>
      <c r="AL141" s="1"/>
      <c r="AM141" s="1"/>
      <c r="AN141" s="1"/>
      <c r="AO141" s="1"/>
    </row>
    <row r="142" spans="1:41" s="3" customFormat="1">
      <c r="A142" s="48">
        <v>1409</v>
      </c>
      <c r="B142" s="53" t="s">
        <v>280</v>
      </c>
      <c r="C142" s="53"/>
      <c r="D142" s="7"/>
      <c r="E142" s="4"/>
      <c r="F142" s="70">
        <v>1</v>
      </c>
      <c r="G142" s="71"/>
      <c r="H142" s="72">
        <f t="shared" si="281"/>
        <v>1</v>
      </c>
      <c r="I142" s="70">
        <v>1</v>
      </c>
      <c r="J142" s="71" t="s">
        <v>216</v>
      </c>
      <c r="K142" s="73">
        <f>SUMIF(exportMMB!D:D,budgetMMB!A142,exportMMB!F:F)</f>
        <v>0</v>
      </c>
      <c r="L142" s="19">
        <f t="shared" si="272"/>
        <v>0</v>
      </c>
      <c r="M142" s="32"/>
      <c r="N142" s="19">
        <f t="shared" si="273"/>
        <v>0</v>
      </c>
      <c r="O142" s="42"/>
      <c r="P142" s="42"/>
      <c r="Q142" s="42"/>
      <c r="R142" s="42"/>
      <c r="S142" s="19">
        <f t="shared" si="274"/>
        <v>0</v>
      </c>
      <c r="T142" s="42">
        <f t="shared" si="282"/>
        <v>0</v>
      </c>
      <c r="U142" s="42" t="e">
        <f>SUMIF(#REF!,A142,#REF!)</f>
        <v>#REF!</v>
      </c>
      <c r="V142" s="42" t="e">
        <f>SUMIF(#REF!,A142,#REF!)</f>
        <v>#REF!</v>
      </c>
      <c r="W142" s="42" t="e">
        <f t="shared" si="275"/>
        <v>#REF!</v>
      </c>
      <c r="X142" s="42" t="e">
        <f t="shared" si="276"/>
        <v>#REF!</v>
      </c>
      <c r="Y142" s="42" t="e">
        <f t="shared" si="277"/>
        <v>#REF!</v>
      </c>
      <c r="Z142" s="116" t="e">
        <f t="shared" si="278"/>
        <v>#REF!</v>
      </c>
      <c r="AA142" s="120">
        <f t="shared" si="279"/>
        <v>0</v>
      </c>
      <c r="AB142" s="153">
        <f t="shared" si="280"/>
        <v>0</v>
      </c>
      <c r="AC142" s="1"/>
      <c r="AD142" s="1"/>
      <c r="AE142" s="1"/>
      <c r="AF142" s="1"/>
      <c r="AG142" s="1"/>
      <c r="AH142" s="1"/>
      <c r="AI142" s="1"/>
      <c r="AJ142" s="1"/>
      <c r="AK142" s="1"/>
      <c r="AL142" s="1"/>
      <c r="AM142" s="1"/>
      <c r="AN142" s="1"/>
      <c r="AO142" s="1"/>
    </row>
    <row r="143" spans="1:41" s="3" customFormat="1">
      <c r="A143" s="48">
        <v>1410</v>
      </c>
      <c r="B143" s="53" t="s">
        <v>281</v>
      </c>
      <c r="C143" s="53"/>
      <c r="D143" s="7"/>
      <c r="E143" s="4"/>
      <c r="F143" s="70">
        <v>1</v>
      </c>
      <c r="G143" s="71"/>
      <c r="H143" s="72">
        <f t="shared" si="281"/>
        <v>1</v>
      </c>
      <c r="I143" s="70">
        <v>1</v>
      </c>
      <c r="J143" s="71" t="s">
        <v>216</v>
      </c>
      <c r="K143" s="73">
        <f>SUMIF(exportMMB!D:D,budgetMMB!A143,exportMMB!F:F)</f>
        <v>0</v>
      </c>
      <c r="L143" s="19">
        <f t="shared" si="272"/>
        <v>0</v>
      </c>
      <c r="M143" s="32"/>
      <c r="N143" s="19">
        <f t="shared" si="273"/>
        <v>0</v>
      </c>
      <c r="O143" s="42"/>
      <c r="P143" s="42"/>
      <c r="Q143" s="42"/>
      <c r="R143" s="42"/>
      <c r="S143" s="19">
        <f t="shared" si="274"/>
        <v>0</v>
      </c>
      <c r="T143" s="42">
        <f t="shared" si="282"/>
        <v>0</v>
      </c>
      <c r="U143" s="42" t="e">
        <f>SUMIF(#REF!,A143,#REF!)</f>
        <v>#REF!</v>
      </c>
      <c r="V143" s="42" t="e">
        <f>SUMIF(#REF!,A143,#REF!)</f>
        <v>#REF!</v>
      </c>
      <c r="W143" s="42" t="e">
        <f t="shared" si="275"/>
        <v>#REF!</v>
      </c>
      <c r="X143" s="42" t="e">
        <f t="shared" si="276"/>
        <v>#REF!</v>
      </c>
      <c r="Y143" s="42" t="e">
        <f t="shared" si="277"/>
        <v>#REF!</v>
      </c>
      <c r="Z143" s="116" t="e">
        <f t="shared" si="278"/>
        <v>#REF!</v>
      </c>
      <c r="AA143" s="120">
        <f t="shared" si="279"/>
        <v>0</v>
      </c>
      <c r="AB143" s="153">
        <f t="shared" si="280"/>
        <v>0</v>
      </c>
      <c r="AC143" s="1"/>
      <c r="AD143" s="1"/>
      <c r="AE143" s="1"/>
      <c r="AF143" s="1"/>
      <c r="AG143" s="1"/>
      <c r="AH143" s="1"/>
      <c r="AI143" s="1"/>
      <c r="AJ143" s="1"/>
      <c r="AK143" s="1"/>
      <c r="AL143" s="1"/>
      <c r="AM143" s="1"/>
      <c r="AN143" s="1"/>
      <c r="AO143" s="1"/>
    </row>
    <row r="144" spans="1:41" s="3" customFormat="1">
      <c r="A144" s="180" t="s">
        <v>618</v>
      </c>
      <c r="B144" s="53" t="s">
        <v>282</v>
      </c>
      <c r="C144" s="53"/>
      <c r="D144" s="7"/>
      <c r="E144" s="4"/>
      <c r="F144" s="70">
        <v>1</v>
      </c>
      <c r="G144" s="71"/>
      <c r="H144" s="72">
        <f t="shared" ref="H144:H148" si="283">SUM(E144:G144)</f>
        <v>1</v>
      </c>
      <c r="I144" s="70">
        <v>1</v>
      </c>
      <c r="J144" s="71" t="s">
        <v>216</v>
      </c>
      <c r="K144" s="73">
        <f>SUMIF(exportMMB!D:D,budgetMMB!A144,exportMMB!F:F)</f>
        <v>0</v>
      </c>
      <c r="L144" s="19">
        <f t="shared" si="272"/>
        <v>0</v>
      </c>
      <c r="M144" s="32"/>
      <c r="N144" s="19">
        <f t="shared" si="273"/>
        <v>0</v>
      </c>
      <c r="O144" s="42"/>
      <c r="P144" s="42"/>
      <c r="Q144" s="42"/>
      <c r="R144" s="42"/>
      <c r="S144" s="19">
        <f t="shared" si="274"/>
        <v>0</v>
      </c>
      <c r="T144" s="42">
        <f t="shared" si="282"/>
        <v>0</v>
      </c>
      <c r="U144" s="42" t="e">
        <f>SUMIF(#REF!,A144,#REF!)</f>
        <v>#REF!</v>
      </c>
      <c r="V144" s="42" t="e">
        <f>SUMIF(#REF!,A144,#REF!)</f>
        <v>#REF!</v>
      </c>
      <c r="W144" s="42" t="e">
        <f t="shared" si="275"/>
        <v>#REF!</v>
      </c>
      <c r="X144" s="42" t="e">
        <f t="shared" si="276"/>
        <v>#REF!</v>
      </c>
      <c r="Y144" s="42" t="e">
        <f t="shared" si="277"/>
        <v>#REF!</v>
      </c>
      <c r="Z144" s="116" t="e">
        <f t="shared" si="278"/>
        <v>#REF!</v>
      </c>
      <c r="AA144" s="120">
        <f t="shared" si="279"/>
        <v>0</v>
      </c>
      <c r="AB144" s="153">
        <f t="shared" si="280"/>
        <v>0</v>
      </c>
      <c r="AC144" s="1"/>
      <c r="AD144" s="1"/>
      <c r="AE144" s="1"/>
      <c r="AF144" s="1"/>
      <c r="AG144" s="1"/>
      <c r="AH144" s="1"/>
      <c r="AI144" s="1"/>
      <c r="AJ144" s="1"/>
      <c r="AK144" s="1"/>
      <c r="AL144" s="1"/>
      <c r="AM144" s="1"/>
      <c r="AN144" s="1"/>
      <c r="AO144" s="1"/>
    </row>
    <row r="145" spans="1:41" s="3" customFormat="1">
      <c r="A145" s="180" t="s">
        <v>620</v>
      </c>
      <c r="B145" s="53" t="s">
        <v>619</v>
      </c>
      <c r="C145" s="53"/>
      <c r="D145" s="7"/>
      <c r="E145" s="4"/>
      <c r="F145" s="70">
        <v>1</v>
      </c>
      <c r="G145" s="71"/>
      <c r="H145" s="72">
        <f t="shared" si="283"/>
        <v>1</v>
      </c>
      <c r="I145" s="70">
        <v>1</v>
      </c>
      <c r="J145" s="71" t="s">
        <v>216</v>
      </c>
      <c r="K145" s="73">
        <f>SUMIF(exportMMB!D:D,budgetMMB!A145,exportMMB!F:F)</f>
        <v>0</v>
      </c>
      <c r="L145" s="19">
        <f t="shared" si="272"/>
        <v>0</v>
      </c>
      <c r="M145" s="32"/>
      <c r="N145" s="19">
        <f t="shared" si="273"/>
        <v>0</v>
      </c>
      <c r="O145" s="42"/>
      <c r="P145" s="42"/>
      <c r="Q145" s="42"/>
      <c r="R145" s="42"/>
      <c r="S145" s="19">
        <f t="shared" si="274"/>
        <v>0</v>
      </c>
      <c r="T145" s="42">
        <f t="shared" si="282"/>
        <v>0</v>
      </c>
      <c r="U145" s="42" t="e">
        <f>SUMIF(#REF!,A145,#REF!)</f>
        <v>#REF!</v>
      </c>
      <c r="V145" s="42" t="e">
        <f>SUMIF(#REF!,A145,#REF!)</f>
        <v>#REF!</v>
      </c>
      <c r="W145" s="42" t="e">
        <f t="shared" si="275"/>
        <v>#REF!</v>
      </c>
      <c r="X145" s="42" t="e">
        <f t="shared" si="276"/>
        <v>#REF!</v>
      </c>
      <c r="Y145" s="42" t="e">
        <f t="shared" si="277"/>
        <v>#REF!</v>
      </c>
      <c r="Z145" s="116" t="e">
        <f t="shared" si="278"/>
        <v>#REF!</v>
      </c>
      <c r="AA145" s="120">
        <f t="shared" si="279"/>
        <v>0</v>
      </c>
      <c r="AB145" s="153">
        <f t="shared" si="280"/>
        <v>0</v>
      </c>
      <c r="AC145" s="1"/>
      <c r="AD145" s="1"/>
      <c r="AE145" s="1"/>
      <c r="AF145" s="1"/>
      <c r="AG145" s="1"/>
      <c r="AH145" s="1"/>
      <c r="AI145" s="1"/>
      <c r="AJ145" s="1"/>
      <c r="AK145" s="1"/>
      <c r="AL145" s="1"/>
      <c r="AM145" s="1"/>
      <c r="AN145" s="1"/>
      <c r="AO145" s="1"/>
    </row>
    <row r="146" spans="1:41" s="3" customFormat="1">
      <c r="A146" s="180" t="s">
        <v>622</v>
      </c>
      <c r="B146" s="53" t="s">
        <v>621</v>
      </c>
      <c r="C146" s="53"/>
      <c r="D146" s="7"/>
      <c r="E146" s="4"/>
      <c r="F146" s="70">
        <v>1</v>
      </c>
      <c r="G146" s="71"/>
      <c r="H146" s="72">
        <f t="shared" si="283"/>
        <v>1</v>
      </c>
      <c r="I146" s="70">
        <v>1</v>
      </c>
      <c r="J146" s="71" t="s">
        <v>216</v>
      </c>
      <c r="K146" s="73">
        <f>SUMIF(exportMMB!D:D,budgetMMB!A146,exportMMB!F:F)</f>
        <v>0</v>
      </c>
      <c r="L146" s="19">
        <f t="shared" si="272"/>
        <v>0</v>
      </c>
      <c r="M146" s="32"/>
      <c r="N146" s="19">
        <f t="shared" si="273"/>
        <v>0</v>
      </c>
      <c r="O146" s="42"/>
      <c r="P146" s="42"/>
      <c r="Q146" s="42"/>
      <c r="R146" s="42"/>
      <c r="S146" s="19">
        <f t="shared" si="274"/>
        <v>0</v>
      </c>
      <c r="T146" s="42">
        <f t="shared" si="282"/>
        <v>0</v>
      </c>
      <c r="U146" s="42" t="e">
        <f>SUMIF(#REF!,A146,#REF!)</f>
        <v>#REF!</v>
      </c>
      <c r="V146" s="42" t="e">
        <f>SUMIF(#REF!,A146,#REF!)</f>
        <v>#REF!</v>
      </c>
      <c r="W146" s="42" t="e">
        <f t="shared" si="275"/>
        <v>#REF!</v>
      </c>
      <c r="X146" s="42" t="e">
        <f t="shared" si="276"/>
        <v>#REF!</v>
      </c>
      <c r="Y146" s="42" t="e">
        <f t="shared" si="277"/>
        <v>#REF!</v>
      </c>
      <c r="Z146" s="116" t="e">
        <f t="shared" si="278"/>
        <v>#REF!</v>
      </c>
      <c r="AA146" s="120">
        <f t="shared" si="279"/>
        <v>0</v>
      </c>
      <c r="AB146" s="153">
        <f t="shared" si="280"/>
        <v>0</v>
      </c>
      <c r="AC146" s="1"/>
      <c r="AD146" s="1"/>
      <c r="AE146" s="1"/>
      <c r="AF146" s="1"/>
      <c r="AG146" s="1"/>
      <c r="AH146" s="1"/>
      <c r="AI146" s="1"/>
      <c r="AJ146" s="1"/>
      <c r="AK146" s="1"/>
      <c r="AL146" s="1"/>
      <c r="AM146" s="1"/>
      <c r="AN146" s="1"/>
      <c r="AO146" s="1"/>
    </row>
    <row r="147" spans="1:41" s="3" customFormat="1">
      <c r="A147" s="180" t="s">
        <v>624</v>
      </c>
      <c r="B147" s="53" t="s">
        <v>623</v>
      </c>
      <c r="C147" s="53"/>
      <c r="D147" s="7"/>
      <c r="E147" s="4"/>
      <c r="F147" s="70">
        <v>1</v>
      </c>
      <c r="G147" s="71"/>
      <c r="H147" s="72">
        <f t="shared" si="283"/>
        <v>1</v>
      </c>
      <c r="I147" s="70">
        <v>1</v>
      </c>
      <c r="J147" s="71" t="s">
        <v>216</v>
      </c>
      <c r="K147" s="73">
        <f>SUMIF(exportMMB!D:D,budgetMMB!A147,exportMMB!F:F)</f>
        <v>0</v>
      </c>
      <c r="L147" s="19">
        <f t="shared" si="272"/>
        <v>0</v>
      </c>
      <c r="M147" s="32"/>
      <c r="N147" s="19">
        <f t="shared" si="273"/>
        <v>0</v>
      </c>
      <c r="O147" s="42"/>
      <c r="P147" s="42"/>
      <c r="Q147" s="42"/>
      <c r="R147" s="42"/>
      <c r="S147" s="19">
        <f t="shared" si="274"/>
        <v>0</v>
      </c>
      <c r="T147" s="42">
        <f t="shared" si="282"/>
        <v>0</v>
      </c>
      <c r="U147" s="42" t="e">
        <f>SUMIF(#REF!,A147,#REF!)</f>
        <v>#REF!</v>
      </c>
      <c r="V147" s="42" t="e">
        <f>SUMIF(#REF!,A147,#REF!)</f>
        <v>#REF!</v>
      </c>
      <c r="W147" s="42" t="e">
        <f t="shared" si="275"/>
        <v>#REF!</v>
      </c>
      <c r="X147" s="42" t="e">
        <f t="shared" si="276"/>
        <v>#REF!</v>
      </c>
      <c r="Y147" s="42" t="e">
        <f t="shared" si="277"/>
        <v>#REF!</v>
      </c>
      <c r="Z147" s="116" t="e">
        <f t="shared" si="278"/>
        <v>#REF!</v>
      </c>
      <c r="AA147" s="120">
        <f t="shared" si="279"/>
        <v>0</v>
      </c>
      <c r="AB147" s="153">
        <f t="shared" si="280"/>
        <v>0</v>
      </c>
      <c r="AC147" s="1"/>
      <c r="AD147" s="1"/>
      <c r="AE147" s="1"/>
      <c r="AF147" s="1"/>
      <c r="AG147" s="1"/>
      <c r="AH147" s="1"/>
      <c r="AI147" s="1"/>
      <c r="AJ147" s="1"/>
      <c r="AK147" s="1"/>
      <c r="AL147" s="1"/>
      <c r="AM147" s="1"/>
      <c r="AN147" s="1"/>
      <c r="AO147" s="1"/>
    </row>
    <row r="148" spans="1:41" s="3" customFormat="1">
      <c r="A148" s="180" t="s">
        <v>626</v>
      </c>
      <c r="B148" s="53" t="s">
        <v>625</v>
      </c>
      <c r="C148" s="53"/>
      <c r="D148" s="7"/>
      <c r="E148" s="4"/>
      <c r="F148" s="70">
        <v>1</v>
      </c>
      <c r="G148" s="71"/>
      <c r="H148" s="72">
        <f t="shared" si="283"/>
        <v>1</v>
      </c>
      <c r="I148" s="70">
        <v>1</v>
      </c>
      <c r="J148" s="71" t="s">
        <v>216</v>
      </c>
      <c r="K148" s="73">
        <f>SUMIF(exportMMB!D:D,budgetMMB!A148,exportMMB!F:F)</f>
        <v>0</v>
      </c>
      <c r="L148" s="19">
        <f t="shared" si="272"/>
        <v>0</v>
      </c>
      <c r="M148" s="32"/>
      <c r="N148" s="19">
        <f t="shared" si="273"/>
        <v>0</v>
      </c>
      <c r="O148" s="42"/>
      <c r="P148" s="42"/>
      <c r="Q148" s="42"/>
      <c r="R148" s="42"/>
      <c r="S148" s="19">
        <f t="shared" si="274"/>
        <v>0</v>
      </c>
      <c r="T148" s="42">
        <f t="shared" si="282"/>
        <v>0</v>
      </c>
      <c r="U148" s="42" t="e">
        <f>SUMIF(#REF!,A148,#REF!)</f>
        <v>#REF!</v>
      </c>
      <c r="V148" s="42" t="e">
        <f>SUMIF(#REF!,A148,#REF!)</f>
        <v>#REF!</v>
      </c>
      <c r="W148" s="42" t="e">
        <f t="shared" si="275"/>
        <v>#REF!</v>
      </c>
      <c r="X148" s="42" t="e">
        <f t="shared" si="276"/>
        <v>#REF!</v>
      </c>
      <c r="Y148" s="42" t="e">
        <f t="shared" si="277"/>
        <v>#REF!</v>
      </c>
      <c r="Z148" s="116" t="e">
        <f t="shared" si="278"/>
        <v>#REF!</v>
      </c>
      <c r="AA148" s="120">
        <f t="shared" si="279"/>
        <v>0</v>
      </c>
      <c r="AB148" s="153">
        <f t="shared" si="280"/>
        <v>0</v>
      </c>
      <c r="AC148" s="1"/>
      <c r="AD148" s="1"/>
      <c r="AE148" s="1"/>
      <c r="AF148" s="1"/>
      <c r="AG148" s="1"/>
      <c r="AH148" s="1"/>
      <c r="AI148" s="1"/>
      <c r="AJ148" s="1"/>
      <c r="AK148" s="1"/>
      <c r="AL148" s="1"/>
      <c r="AM148" s="1"/>
      <c r="AN148" s="1"/>
      <c r="AO148" s="1"/>
    </row>
    <row r="149" spans="1:41" s="3" customFormat="1">
      <c r="A149" s="180" t="s">
        <v>628</v>
      </c>
      <c r="B149" s="53" t="s">
        <v>627</v>
      </c>
      <c r="C149" s="53"/>
      <c r="D149" s="7"/>
      <c r="E149" s="4"/>
      <c r="F149" s="70">
        <v>1</v>
      </c>
      <c r="G149" s="71"/>
      <c r="H149" s="72">
        <f t="shared" ref="H149" si="284">SUM(E149:G149)</f>
        <v>1</v>
      </c>
      <c r="I149" s="70">
        <v>1</v>
      </c>
      <c r="J149" s="71" t="s">
        <v>216</v>
      </c>
      <c r="K149" s="73">
        <f>SUMIF(exportMMB!D:D,budgetMMB!A149,exportMMB!F:F)</f>
        <v>0</v>
      </c>
      <c r="L149" s="19">
        <f t="shared" si="272"/>
        <v>0</v>
      </c>
      <c r="M149" s="32"/>
      <c r="N149" s="19">
        <f t="shared" si="273"/>
        <v>0</v>
      </c>
      <c r="O149" s="42"/>
      <c r="P149" s="42"/>
      <c r="Q149" s="42"/>
      <c r="R149" s="42"/>
      <c r="S149" s="19">
        <f t="shared" si="274"/>
        <v>0</v>
      </c>
      <c r="T149" s="42">
        <f t="shared" si="282"/>
        <v>0</v>
      </c>
      <c r="U149" s="42" t="e">
        <f>SUMIF(#REF!,A149,#REF!)</f>
        <v>#REF!</v>
      </c>
      <c r="V149" s="42" t="e">
        <f>SUMIF(#REF!,A149,#REF!)</f>
        <v>#REF!</v>
      </c>
      <c r="W149" s="42" t="e">
        <f t="shared" si="275"/>
        <v>#REF!</v>
      </c>
      <c r="X149" s="42" t="e">
        <f t="shared" si="276"/>
        <v>#REF!</v>
      </c>
      <c r="Y149" s="42" t="e">
        <f t="shared" si="277"/>
        <v>#REF!</v>
      </c>
      <c r="Z149" s="116" t="e">
        <f t="shared" si="278"/>
        <v>#REF!</v>
      </c>
      <c r="AA149" s="120">
        <f t="shared" si="279"/>
        <v>0</v>
      </c>
      <c r="AB149" s="153">
        <f t="shared" si="280"/>
        <v>0</v>
      </c>
      <c r="AC149" s="1"/>
      <c r="AD149" s="1"/>
      <c r="AE149" s="1"/>
      <c r="AF149" s="1"/>
      <c r="AG149" s="1"/>
      <c r="AH149" s="1"/>
      <c r="AI149" s="1"/>
      <c r="AJ149" s="1"/>
      <c r="AK149" s="1"/>
      <c r="AL149" s="1"/>
      <c r="AM149" s="1"/>
      <c r="AN149" s="1"/>
      <c r="AO149" s="1"/>
    </row>
    <row r="150" spans="1:41" s="3" customFormat="1">
      <c r="A150" s="180" t="s">
        <v>630</v>
      </c>
      <c r="B150" s="53" t="s">
        <v>629</v>
      </c>
      <c r="C150" s="53"/>
      <c r="D150" s="7"/>
      <c r="E150" s="4"/>
      <c r="F150" s="70">
        <v>1</v>
      </c>
      <c r="G150" s="71"/>
      <c r="H150" s="72">
        <f t="shared" ref="H150:H155" si="285">SUM(E150:G150)</f>
        <v>1</v>
      </c>
      <c r="I150" s="70">
        <v>1</v>
      </c>
      <c r="J150" s="71" t="s">
        <v>216</v>
      </c>
      <c r="K150" s="73">
        <f>SUMIF(exportMMB!D:D,budgetMMB!A150,exportMMB!F:F)</f>
        <v>0</v>
      </c>
      <c r="L150" s="19">
        <f t="shared" si="272"/>
        <v>0</v>
      </c>
      <c r="M150" s="32"/>
      <c r="N150" s="19">
        <f t="shared" si="273"/>
        <v>0</v>
      </c>
      <c r="O150" s="42"/>
      <c r="P150" s="42"/>
      <c r="Q150" s="42"/>
      <c r="R150" s="42"/>
      <c r="S150" s="19">
        <f t="shared" si="274"/>
        <v>0</v>
      </c>
      <c r="T150" s="42">
        <f t="shared" si="282"/>
        <v>0</v>
      </c>
      <c r="U150" s="42" t="e">
        <f>SUMIF(#REF!,A150,#REF!)</f>
        <v>#REF!</v>
      </c>
      <c r="V150" s="42" t="e">
        <f>SUMIF(#REF!,A150,#REF!)</f>
        <v>#REF!</v>
      </c>
      <c r="W150" s="42" t="e">
        <f t="shared" si="275"/>
        <v>#REF!</v>
      </c>
      <c r="X150" s="42" t="e">
        <f t="shared" si="276"/>
        <v>#REF!</v>
      </c>
      <c r="Y150" s="42" t="e">
        <f t="shared" si="277"/>
        <v>#REF!</v>
      </c>
      <c r="Z150" s="116" t="e">
        <f t="shared" si="278"/>
        <v>#REF!</v>
      </c>
      <c r="AA150" s="120">
        <f t="shared" si="279"/>
        <v>0</v>
      </c>
      <c r="AB150" s="153">
        <f t="shared" si="280"/>
        <v>0</v>
      </c>
      <c r="AC150" s="1"/>
      <c r="AD150" s="1"/>
      <c r="AE150" s="1"/>
      <c r="AF150" s="1"/>
      <c r="AG150" s="1"/>
      <c r="AH150" s="1"/>
      <c r="AI150" s="1"/>
      <c r="AJ150" s="1"/>
      <c r="AK150" s="1"/>
      <c r="AL150" s="1"/>
      <c r="AM150" s="1"/>
      <c r="AN150" s="1"/>
      <c r="AO150" s="1"/>
    </row>
    <row r="151" spans="1:41" s="3" customFormat="1">
      <c r="A151" s="180" t="s">
        <v>632</v>
      </c>
      <c r="B151" s="53" t="s">
        <v>631</v>
      </c>
      <c r="C151" s="53"/>
      <c r="D151" s="7"/>
      <c r="E151" s="4"/>
      <c r="F151" s="70">
        <v>1</v>
      </c>
      <c r="G151" s="71"/>
      <c r="H151" s="72">
        <f t="shared" si="285"/>
        <v>1</v>
      </c>
      <c r="I151" s="70">
        <v>1</v>
      </c>
      <c r="J151" s="71" t="s">
        <v>216</v>
      </c>
      <c r="K151" s="73">
        <f>SUMIF(exportMMB!D:D,budgetMMB!A151,exportMMB!F:F)</f>
        <v>0</v>
      </c>
      <c r="L151" s="19">
        <f t="shared" si="272"/>
        <v>0</v>
      </c>
      <c r="M151" s="32"/>
      <c r="N151" s="19">
        <f t="shared" si="273"/>
        <v>0</v>
      </c>
      <c r="O151" s="42"/>
      <c r="P151" s="42"/>
      <c r="Q151" s="42"/>
      <c r="R151" s="42"/>
      <c r="S151" s="19">
        <f t="shared" si="274"/>
        <v>0</v>
      </c>
      <c r="T151" s="42">
        <f t="shared" si="282"/>
        <v>0</v>
      </c>
      <c r="U151" s="42" t="e">
        <f>SUMIF(#REF!,A151,#REF!)</f>
        <v>#REF!</v>
      </c>
      <c r="V151" s="42" t="e">
        <f>SUMIF(#REF!,A151,#REF!)</f>
        <v>#REF!</v>
      </c>
      <c r="W151" s="42" t="e">
        <f t="shared" si="275"/>
        <v>#REF!</v>
      </c>
      <c r="X151" s="42" t="e">
        <f t="shared" si="276"/>
        <v>#REF!</v>
      </c>
      <c r="Y151" s="42" t="e">
        <f t="shared" si="277"/>
        <v>#REF!</v>
      </c>
      <c r="Z151" s="116" t="e">
        <f t="shared" si="278"/>
        <v>#REF!</v>
      </c>
      <c r="AA151" s="120">
        <f t="shared" si="279"/>
        <v>0</v>
      </c>
      <c r="AB151" s="153">
        <f t="shared" si="280"/>
        <v>0</v>
      </c>
      <c r="AC151" s="1"/>
      <c r="AD151" s="1"/>
      <c r="AE151" s="1"/>
      <c r="AF151" s="1"/>
      <c r="AG151" s="1"/>
      <c r="AH151" s="1"/>
      <c r="AI151" s="1"/>
      <c r="AJ151" s="1"/>
      <c r="AK151" s="1"/>
      <c r="AL151" s="1"/>
      <c r="AM151" s="1"/>
      <c r="AN151" s="1"/>
      <c r="AO151" s="1"/>
    </row>
    <row r="152" spans="1:41" s="3" customFormat="1">
      <c r="A152" s="180" t="s">
        <v>634</v>
      </c>
      <c r="B152" s="53" t="s">
        <v>633</v>
      </c>
      <c r="C152" s="53"/>
      <c r="D152" s="7"/>
      <c r="E152" s="4"/>
      <c r="F152" s="70">
        <v>1</v>
      </c>
      <c r="G152" s="71"/>
      <c r="H152" s="72">
        <f t="shared" si="285"/>
        <v>1</v>
      </c>
      <c r="I152" s="70">
        <v>1</v>
      </c>
      <c r="J152" s="71" t="s">
        <v>216</v>
      </c>
      <c r="K152" s="73">
        <f>SUMIF(exportMMB!D:D,budgetMMB!A152,exportMMB!F:F)</f>
        <v>0</v>
      </c>
      <c r="L152" s="19">
        <f t="shared" si="272"/>
        <v>0</v>
      </c>
      <c r="M152" s="32"/>
      <c r="N152" s="19">
        <f t="shared" si="273"/>
        <v>0</v>
      </c>
      <c r="O152" s="42"/>
      <c r="P152" s="42"/>
      <c r="Q152" s="42"/>
      <c r="R152" s="42"/>
      <c r="S152" s="19">
        <f t="shared" si="274"/>
        <v>0</v>
      </c>
      <c r="T152" s="42">
        <f t="shared" si="282"/>
        <v>0</v>
      </c>
      <c r="U152" s="42" t="e">
        <f>SUMIF(#REF!,A152,#REF!)</f>
        <v>#REF!</v>
      </c>
      <c r="V152" s="42" t="e">
        <f>SUMIF(#REF!,A152,#REF!)</f>
        <v>#REF!</v>
      </c>
      <c r="W152" s="42" t="e">
        <f t="shared" si="275"/>
        <v>#REF!</v>
      </c>
      <c r="X152" s="42" t="e">
        <f t="shared" si="276"/>
        <v>#REF!</v>
      </c>
      <c r="Y152" s="42" t="e">
        <f t="shared" si="277"/>
        <v>#REF!</v>
      </c>
      <c r="Z152" s="116" t="e">
        <f t="shared" si="278"/>
        <v>#REF!</v>
      </c>
      <c r="AA152" s="120">
        <f t="shared" si="279"/>
        <v>0</v>
      </c>
      <c r="AB152" s="153">
        <f t="shared" si="280"/>
        <v>0</v>
      </c>
      <c r="AC152" s="1"/>
      <c r="AD152" s="1"/>
      <c r="AE152" s="1"/>
      <c r="AF152" s="1"/>
      <c r="AG152" s="1"/>
      <c r="AH152" s="1"/>
      <c r="AI152" s="1"/>
      <c r="AJ152" s="1"/>
      <c r="AK152" s="1"/>
      <c r="AL152" s="1"/>
      <c r="AM152" s="1"/>
      <c r="AN152" s="1"/>
      <c r="AO152" s="1"/>
    </row>
    <row r="153" spans="1:41" s="3" customFormat="1">
      <c r="A153" s="48">
        <v>1420</v>
      </c>
      <c r="B153" s="53" t="s">
        <v>25</v>
      </c>
      <c r="C153" s="53"/>
      <c r="D153" s="7"/>
      <c r="E153" s="4"/>
      <c r="F153" s="70">
        <v>1</v>
      </c>
      <c r="G153" s="71"/>
      <c r="H153" s="72">
        <f t="shared" si="285"/>
        <v>1</v>
      </c>
      <c r="I153" s="70">
        <v>1</v>
      </c>
      <c r="J153" s="71" t="s">
        <v>216</v>
      </c>
      <c r="K153" s="73">
        <f>SUMIF(exportMMB!D:D,budgetMMB!A153,exportMMB!F:F)</f>
        <v>0</v>
      </c>
      <c r="L153" s="19">
        <f t="shared" si="272"/>
        <v>0</v>
      </c>
      <c r="M153" s="32"/>
      <c r="N153" s="19">
        <f t="shared" si="273"/>
        <v>0</v>
      </c>
      <c r="O153" s="42"/>
      <c r="P153" s="42"/>
      <c r="Q153" s="42"/>
      <c r="R153" s="42"/>
      <c r="S153" s="19">
        <f t="shared" si="274"/>
        <v>0</v>
      </c>
      <c r="T153" s="42">
        <f t="shared" si="282"/>
        <v>0</v>
      </c>
      <c r="U153" s="42" t="e">
        <f>SUMIF(#REF!,A153,#REF!)</f>
        <v>#REF!</v>
      </c>
      <c r="V153" s="42" t="e">
        <f>SUMIF(#REF!,A153,#REF!)</f>
        <v>#REF!</v>
      </c>
      <c r="W153" s="42" t="e">
        <f t="shared" si="275"/>
        <v>#REF!</v>
      </c>
      <c r="X153" s="42" t="e">
        <f t="shared" si="276"/>
        <v>#REF!</v>
      </c>
      <c r="Y153" s="42" t="e">
        <f t="shared" si="277"/>
        <v>#REF!</v>
      </c>
      <c r="Z153" s="116" t="e">
        <f t="shared" si="278"/>
        <v>#REF!</v>
      </c>
      <c r="AA153" s="120">
        <f t="shared" si="279"/>
        <v>0</v>
      </c>
      <c r="AB153" s="153">
        <f t="shared" si="280"/>
        <v>0</v>
      </c>
      <c r="AC153" s="1"/>
      <c r="AD153" s="1"/>
      <c r="AE153" s="1"/>
      <c r="AF153" s="1"/>
      <c r="AG153" s="1"/>
      <c r="AH153" s="1"/>
      <c r="AI153" s="1"/>
      <c r="AJ153" s="1"/>
      <c r="AK153" s="1"/>
      <c r="AL153" s="1"/>
      <c r="AM153" s="1"/>
      <c r="AN153" s="1"/>
      <c r="AO153" s="1"/>
    </row>
    <row r="154" spans="1:41" s="3" customFormat="1">
      <c r="A154" s="48">
        <v>1421</v>
      </c>
      <c r="B154" s="53" t="s">
        <v>26</v>
      </c>
      <c r="C154" s="53"/>
      <c r="D154" s="7"/>
      <c r="E154" s="4"/>
      <c r="F154" s="70">
        <v>1</v>
      </c>
      <c r="G154" s="71"/>
      <c r="H154" s="72">
        <f t="shared" si="285"/>
        <v>1</v>
      </c>
      <c r="I154" s="70">
        <v>1</v>
      </c>
      <c r="J154" s="71" t="s">
        <v>216</v>
      </c>
      <c r="K154" s="73">
        <f>SUMIF(exportMMB!D:D,budgetMMB!A154,exportMMB!F:F)</f>
        <v>0</v>
      </c>
      <c r="L154" s="19">
        <f t="shared" si="272"/>
        <v>0</v>
      </c>
      <c r="M154" s="32"/>
      <c r="N154" s="19">
        <f t="shared" si="273"/>
        <v>0</v>
      </c>
      <c r="O154" s="42"/>
      <c r="P154" s="42"/>
      <c r="Q154" s="42"/>
      <c r="R154" s="42"/>
      <c r="S154" s="19">
        <f t="shared" si="274"/>
        <v>0</v>
      </c>
      <c r="T154" s="42">
        <f t="shared" si="282"/>
        <v>0</v>
      </c>
      <c r="U154" s="42" t="e">
        <f>SUMIF(#REF!,A154,#REF!)</f>
        <v>#REF!</v>
      </c>
      <c r="V154" s="42" t="e">
        <f>SUMIF(#REF!,A154,#REF!)</f>
        <v>#REF!</v>
      </c>
      <c r="W154" s="42" t="e">
        <f t="shared" si="275"/>
        <v>#REF!</v>
      </c>
      <c r="X154" s="42" t="e">
        <f t="shared" si="276"/>
        <v>#REF!</v>
      </c>
      <c r="Y154" s="42" t="e">
        <f t="shared" si="277"/>
        <v>#REF!</v>
      </c>
      <c r="Z154" s="116" t="e">
        <f t="shared" si="278"/>
        <v>#REF!</v>
      </c>
      <c r="AA154" s="120">
        <f t="shared" si="279"/>
        <v>0</v>
      </c>
      <c r="AB154" s="153">
        <f t="shared" si="280"/>
        <v>0</v>
      </c>
      <c r="AC154" s="1"/>
      <c r="AD154" s="1"/>
      <c r="AE154" s="1"/>
      <c r="AF154" s="1"/>
      <c r="AG154" s="1"/>
      <c r="AH154" s="1"/>
      <c r="AI154" s="1"/>
      <c r="AJ154" s="1"/>
      <c r="AK154" s="1"/>
      <c r="AL154" s="1"/>
      <c r="AM154" s="1"/>
      <c r="AN154" s="1"/>
      <c r="AO154" s="1"/>
    </row>
    <row r="155" spans="1:41" s="3" customFormat="1">
      <c r="A155" s="48">
        <v>1422</v>
      </c>
      <c r="B155" s="53" t="s">
        <v>27</v>
      </c>
      <c r="C155" s="53"/>
      <c r="D155" s="7"/>
      <c r="E155" s="4"/>
      <c r="F155" s="70">
        <v>1</v>
      </c>
      <c r="G155" s="71"/>
      <c r="H155" s="72">
        <f t="shared" si="285"/>
        <v>1</v>
      </c>
      <c r="I155" s="70">
        <v>1</v>
      </c>
      <c r="J155" s="71" t="s">
        <v>216</v>
      </c>
      <c r="K155" s="73">
        <f>SUMIF(exportMMB!D:D,budgetMMB!A155,exportMMB!F:F)</f>
        <v>0</v>
      </c>
      <c r="L155" s="19">
        <f t="shared" si="272"/>
        <v>0</v>
      </c>
      <c r="M155" s="32"/>
      <c r="N155" s="19">
        <f t="shared" si="273"/>
        <v>0</v>
      </c>
      <c r="O155" s="42"/>
      <c r="P155" s="42"/>
      <c r="Q155" s="42"/>
      <c r="R155" s="42"/>
      <c r="S155" s="19">
        <f t="shared" si="274"/>
        <v>0</v>
      </c>
      <c r="T155" s="42">
        <f t="shared" si="282"/>
        <v>0</v>
      </c>
      <c r="U155" s="42" t="e">
        <f>SUMIF(#REF!,A155,#REF!)</f>
        <v>#REF!</v>
      </c>
      <c r="V155" s="42" t="e">
        <f>SUMIF(#REF!,A155,#REF!)</f>
        <v>#REF!</v>
      </c>
      <c r="W155" s="42" t="e">
        <f t="shared" si="275"/>
        <v>#REF!</v>
      </c>
      <c r="X155" s="42" t="e">
        <f t="shared" si="276"/>
        <v>#REF!</v>
      </c>
      <c r="Y155" s="42" t="e">
        <f t="shared" si="277"/>
        <v>#REF!</v>
      </c>
      <c r="Z155" s="116" t="e">
        <f t="shared" si="278"/>
        <v>#REF!</v>
      </c>
      <c r="AA155" s="120">
        <f t="shared" si="279"/>
        <v>0</v>
      </c>
      <c r="AB155" s="153">
        <f t="shared" si="280"/>
        <v>0</v>
      </c>
      <c r="AC155" s="1"/>
      <c r="AD155" s="1"/>
      <c r="AE155" s="1"/>
      <c r="AF155" s="1"/>
      <c r="AG155" s="1"/>
      <c r="AH155" s="1"/>
      <c r="AI155" s="1"/>
      <c r="AJ155" s="1"/>
      <c r="AK155" s="1"/>
      <c r="AL155" s="1"/>
      <c r="AM155" s="1"/>
      <c r="AN155" s="1"/>
      <c r="AO155" s="1"/>
    </row>
    <row r="156" spans="1:41" s="3" customFormat="1">
      <c r="A156" s="48">
        <v>1425</v>
      </c>
      <c r="B156" s="53" t="s">
        <v>28</v>
      </c>
      <c r="C156" s="53"/>
      <c r="D156" s="7"/>
      <c r="E156" s="4"/>
      <c r="F156" s="70">
        <v>1</v>
      </c>
      <c r="G156" s="71"/>
      <c r="H156" s="72">
        <f t="shared" ref="H156:H163" si="286">SUM(E156:G156)</f>
        <v>1</v>
      </c>
      <c r="I156" s="70">
        <v>1</v>
      </c>
      <c r="J156" s="71" t="s">
        <v>216</v>
      </c>
      <c r="K156" s="73">
        <f>SUMIF(exportMMB!D:D,budgetMMB!A156,exportMMB!F:F)</f>
        <v>0</v>
      </c>
      <c r="L156" s="19">
        <f t="shared" si="272"/>
        <v>0</v>
      </c>
      <c r="M156" s="32"/>
      <c r="N156" s="19">
        <f t="shared" si="273"/>
        <v>0</v>
      </c>
      <c r="O156" s="42"/>
      <c r="P156" s="42"/>
      <c r="Q156" s="42"/>
      <c r="R156" s="42"/>
      <c r="S156" s="19">
        <f t="shared" si="274"/>
        <v>0</v>
      </c>
      <c r="T156" s="42">
        <f t="shared" si="282"/>
        <v>0</v>
      </c>
      <c r="U156" s="42" t="e">
        <f>SUMIF(#REF!,A156,#REF!)</f>
        <v>#REF!</v>
      </c>
      <c r="V156" s="42" t="e">
        <f>SUMIF(#REF!,A156,#REF!)</f>
        <v>#REF!</v>
      </c>
      <c r="W156" s="42" t="e">
        <f t="shared" si="275"/>
        <v>#REF!</v>
      </c>
      <c r="X156" s="42" t="e">
        <f t="shared" si="276"/>
        <v>#REF!</v>
      </c>
      <c r="Y156" s="42" t="e">
        <f t="shared" si="277"/>
        <v>#REF!</v>
      </c>
      <c r="Z156" s="116" t="e">
        <f t="shared" si="278"/>
        <v>#REF!</v>
      </c>
      <c r="AA156" s="120">
        <f t="shared" si="279"/>
        <v>0</v>
      </c>
      <c r="AB156" s="153">
        <f t="shared" si="280"/>
        <v>0</v>
      </c>
      <c r="AC156" s="1"/>
      <c r="AD156" s="1"/>
      <c r="AE156" s="1"/>
      <c r="AF156" s="1"/>
      <c r="AG156" s="1"/>
      <c r="AH156" s="1"/>
      <c r="AI156" s="1"/>
      <c r="AJ156" s="1"/>
      <c r="AK156" s="1"/>
      <c r="AL156" s="1"/>
      <c r="AM156" s="1"/>
      <c r="AN156" s="1"/>
      <c r="AO156" s="1"/>
    </row>
    <row r="157" spans="1:41" s="3" customFormat="1">
      <c r="A157" s="48">
        <v>1426</v>
      </c>
      <c r="B157" s="53" t="s">
        <v>588</v>
      </c>
      <c r="C157" s="53"/>
      <c r="D157" s="7"/>
      <c r="E157" s="4"/>
      <c r="F157" s="70">
        <v>1</v>
      </c>
      <c r="G157" s="71"/>
      <c r="H157" s="72">
        <f t="shared" si="286"/>
        <v>1</v>
      </c>
      <c r="I157" s="70">
        <v>1</v>
      </c>
      <c r="J157" s="71" t="s">
        <v>216</v>
      </c>
      <c r="K157" s="73">
        <f>SUMIF(exportMMB!D:D,budgetMMB!A157,exportMMB!F:F)</f>
        <v>0</v>
      </c>
      <c r="L157" s="19">
        <f t="shared" si="272"/>
        <v>0</v>
      </c>
      <c r="M157" s="32"/>
      <c r="N157" s="19">
        <f t="shared" si="273"/>
        <v>0</v>
      </c>
      <c r="O157" s="42"/>
      <c r="P157" s="42"/>
      <c r="Q157" s="42"/>
      <c r="R157" s="42"/>
      <c r="S157" s="19">
        <f t="shared" si="274"/>
        <v>0</v>
      </c>
      <c r="T157" s="42">
        <f t="shared" si="282"/>
        <v>0</v>
      </c>
      <c r="U157" s="42" t="e">
        <f>SUMIF(#REF!,A157,#REF!)</f>
        <v>#REF!</v>
      </c>
      <c r="V157" s="42" t="e">
        <f>SUMIF(#REF!,A157,#REF!)</f>
        <v>#REF!</v>
      </c>
      <c r="W157" s="42" t="e">
        <f t="shared" si="275"/>
        <v>#REF!</v>
      </c>
      <c r="X157" s="42" t="e">
        <f t="shared" si="276"/>
        <v>#REF!</v>
      </c>
      <c r="Y157" s="42" t="e">
        <f t="shared" si="277"/>
        <v>#REF!</v>
      </c>
      <c r="Z157" s="116" t="e">
        <f t="shared" si="278"/>
        <v>#REF!</v>
      </c>
      <c r="AA157" s="120">
        <f t="shared" si="279"/>
        <v>0</v>
      </c>
      <c r="AB157" s="153">
        <f t="shared" si="280"/>
        <v>0</v>
      </c>
      <c r="AC157" s="1"/>
      <c r="AD157" s="1"/>
      <c r="AE157" s="1"/>
      <c r="AF157" s="1"/>
      <c r="AG157" s="1"/>
      <c r="AH157" s="1"/>
      <c r="AI157" s="1"/>
      <c r="AJ157" s="1"/>
      <c r="AK157" s="1"/>
      <c r="AL157" s="1"/>
      <c r="AM157" s="1"/>
      <c r="AN157" s="1"/>
      <c r="AO157" s="1"/>
    </row>
    <row r="158" spans="1:41" s="3" customFormat="1">
      <c r="A158" s="48">
        <v>1427</v>
      </c>
      <c r="B158" s="53" t="s">
        <v>29</v>
      </c>
      <c r="C158" s="53"/>
      <c r="D158" s="7"/>
      <c r="E158" s="4"/>
      <c r="F158" s="70">
        <v>1</v>
      </c>
      <c r="G158" s="71"/>
      <c r="H158" s="72">
        <f t="shared" si="286"/>
        <v>1</v>
      </c>
      <c r="I158" s="70">
        <v>1</v>
      </c>
      <c r="J158" s="71" t="s">
        <v>216</v>
      </c>
      <c r="K158" s="73">
        <f>SUMIF(exportMMB!D:D,budgetMMB!A158,exportMMB!F:F)</f>
        <v>0</v>
      </c>
      <c r="L158" s="19">
        <f t="shared" si="272"/>
        <v>0</v>
      </c>
      <c r="M158" s="32"/>
      <c r="N158" s="19">
        <f t="shared" si="273"/>
        <v>0</v>
      </c>
      <c r="O158" s="42"/>
      <c r="P158" s="42"/>
      <c r="Q158" s="42"/>
      <c r="R158" s="42"/>
      <c r="S158" s="19">
        <f t="shared" si="274"/>
        <v>0</v>
      </c>
      <c r="T158" s="42">
        <f t="shared" si="282"/>
        <v>0</v>
      </c>
      <c r="U158" s="42" t="e">
        <f>SUMIF(#REF!,A158,#REF!)</f>
        <v>#REF!</v>
      </c>
      <c r="V158" s="42" t="e">
        <f>SUMIF(#REF!,A158,#REF!)</f>
        <v>#REF!</v>
      </c>
      <c r="W158" s="42" t="e">
        <f t="shared" si="275"/>
        <v>#REF!</v>
      </c>
      <c r="X158" s="42" t="e">
        <f t="shared" si="276"/>
        <v>#REF!</v>
      </c>
      <c r="Y158" s="42" t="e">
        <f t="shared" si="277"/>
        <v>#REF!</v>
      </c>
      <c r="Z158" s="116" t="e">
        <f t="shared" si="278"/>
        <v>#REF!</v>
      </c>
      <c r="AA158" s="120">
        <f t="shared" si="279"/>
        <v>0</v>
      </c>
      <c r="AB158" s="153">
        <f t="shared" si="280"/>
        <v>0</v>
      </c>
      <c r="AC158" s="1"/>
      <c r="AD158" s="1"/>
      <c r="AE158" s="1"/>
      <c r="AF158" s="1"/>
      <c r="AG158" s="1"/>
      <c r="AH158" s="1"/>
      <c r="AI158" s="1"/>
      <c r="AJ158" s="1"/>
      <c r="AK158" s="1"/>
      <c r="AL158" s="1"/>
      <c r="AM158" s="1"/>
      <c r="AN158" s="1"/>
      <c r="AO158" s="1"/>
    </row>
    <row r="159" spans="1:41" s="3" customFormat="1">
      <c r="A159" s="48">
        <v>1431</v>
      </c>
      <c r="B159" s="53" t="s">
        <v>665</v>
      </c>
      <c r="C159" s="53"/>
      <c r="D159" s="7"/>
      <c r="E159" s="4"/>
      <c r="F159" s="70">
        <v>1</v>
      </c>
      <c r="G159" s="71"/>
      <c r="H159" s="72">
        <f t="shared" si="286"/>
        <v>1</v>
      </c>
      <c r="I159" s="70">
        <v>1</v>
      </c>
      <c r="J159" s="71" t="s">
        <v>216</v>
      </c>
      <c r="K159" s="73">
        <f>SUMIF(exportMMB!D:D,budgetMMB!A159,exportMMB!F:F)</f>
        <v>0</v>
      </c>
      <c r="L159" s="19">
        <f t="shared" si="272"/>
        <v>0</v>
      </c>
      <c r="M159" s="32"/>
      <c r="N159" s="19">
        <f t="shared" si="273"/>
        <v>0</v>
      </c>
      <c r="O159" s="42"/>
      <c r="P159" s="42"/>
      <c r="Q159" s="42"/>
      <c r="R159" s="42"/>
      <c r="S159" s="19">
        <f t="shared" si="274"/>
        <v>0</v>
      </c>
      <c r="T159" s="42">
        <f t="shared" si="282"/>
        <v>0</v>
      </c>
      <c r="U159" s="42" t="e">
        <f>SUMIF(#REF!,A159,#REF!)</f>
        <v>#REF!</v>
      </c>
      <c r="V159" s="42" t="e">
        <f>SUMIF(#REF!,A159,#REF!)</f>
        <v>#REF!</v>
      </c>
      <c r="W159" s="42" t="e">
        <f t="shared" si="275"/>
        <v>#REF!</v>
      </c>
      <c r="X159" s="42" t="e">
        <f t="shared" si="276"/>
        <v>#REF!</v>
      </c>
      <c r="Y159" s="42" t="e">
        <f t="shared" si="277"/>
        <v>#REF!</v>
      </c>
      <c r="Z159" s="116" t="e">
        <f t="shared" si="278"/>
        <v>#REF!</v>
      </c>
      <c r="AA159" s="120">
        <f t="shared" si="279"/>
        <v>0</v>
      </c>
      <c r="AB159" s="153">
        <f t="shared" si="280"/>
        <v>0</v>
      </c>
      <c r="AC159" s="1"/>
      <c r="AD159" s="1"/>
      <c r="AE159" s="1"/>
      <c r="AF159" s="1"/>
      <c r="AG159" s="1"/>
      <c r="AH159" s="1"/>
      <c r="AI159" s="1"/>
      <c r="AJ159" s="1"/>
      <c r="AK159" s="1"/>
      <c r="AL159" s="1"/>
      <c r="AM159" s="1"/>
      <c r="AN159" s="1"/>
      <c r="AO159" s="1"/>
    </row>
    <row r="160" spans="1:41" s="3" customFormat="1">
      <c r="A160" s="180" t="s">
        <v>839</v>
      </c>
      <c r="B160" s="53" t="s">
        <v>840</v>
      </c>
      <c r="C160" s="53"/>
      <c r="D160" s="7"/>
      <c r="E160" s="4"/>
      <c r="F160" s="70">
        <v>1</v>
      </c>
      <c r="G160" s="71"/>
      <c r="H160" s="72">
        <f t="shared" si="286"/>
        <v>1</v>
      </c>
      <c r="I160" s="70">
        <v>1</v>
      </c>
      <c r="J160" s="71" t="s">
        <v>216</v>
      </c>
      <c r="K160" s="73">
        <f>SUMIF(exportMMB!D:D,budgetMMB!A160,exportMMB!F:F)</f>
        <v>0</v>
      </c>
      <c r="L160" s="19">
        <f t="shared" si="272"/>
        <v>0</v>
      </c>
      <c r="M160" s="32"/>
      <c r="N160" s="19">
        <f t="shared" si="273"/>
        <v>0</v>
      </c>
      <c r="O160" s="42"/>
      <c r="P160" s="42"/>
      <c r="Q160" s="42"/>
      <c r="R160" s="42"/>
      <c r="S160" s="19">
        <f t="shared" si="274"/>
        <v>0</v>
      </c>
      <c r="T160" s="42">
        <f t="shared" si="282"/>
        <v>0</v>
      </c>
      <c r="U160" s="42" t="e">
        <f>SUMIF(#REF!,A160,#REF!)</f>
        <v>#REF!</v>
      </c>
      <c r="V160" s="42" t="e">
        <f>SUMIF(#REF!,A160,#REF!)</f>
        <v>#REF!</v>
      </c>
      <c r="W160" s="42" t="e">
        <f t="shared" si="275"/>
        <v>#REF!</v>
      </c>
      <c r="X160" s="42" t="e">
        <f t="shared" si="276"/>
        <v>#REF!</v>
      </c>
      <c r="Y160" s="42" t="e">
        <f t="shared" si="277"/>
        <v>#REF!</v>
      </c>
      <c r="Z160" s="116" t="e">
        <f t="shared" si="278"/>
        <v>#REF!</v>
      </c>
      <c r="AA160" s="120">
        <f t="shared" si="279"/>
        <v>0</v>
      </c>
      <c r="AB160" s="153">
        <f t="shared" si="280"/>
        <v>0</v>
      </c>
      <c r="AC160" s="1"/>
      <c r="AD160" s="1"/>
      <c r="AE160" s="1"/>
      <c r="AF160" s="1"/>
      <c r="AG160" s="1"/>
      <c r="AH160" s="1"/>
      <c r="AI160" s="1"/>
      <c r="AJ160" s="1"/>
      <c r="AK160" s="1"/>
      <c r="AL160" s="1"/>
      <c r="AM160" s="1"/>
      <c r="AN160" s="1"/>
      <c r="AO160" s="1"/>
    </row>
    <row r="161" spans="1:41" s="3" customFormat="1">
      <c r="A161" s="180" t="s">
        <v>262</v>
      </c>
      <c r="B161" s="53" t="s">
        <v>263</v>
      </c>
      <c r="C161" s="53"/>
      <c r="D161" s="7"/>
      <c r="E161" s="4"/>
      <c r="F161" s="70">
        <v>1</v>
      </c>
      <c r="G161" s="71"/>
      <c r="H161" s="72">
        <f t="shared" si="286"/>
        <v>1</v>
      </c>
      <c r="I161" s="70">
        <v>1</v>
      </c>
      <c r="J161" s="71" t="s">
        <v>216</v>
      </c>
      <c r="K161" s="73">
        <f>SUMIF(exportMMB!D:D,budgetMMB!A161,exportMMB!F:F)</f>
        <v>0</v>
      </c>
      <c r="L161" s="19">
        <f t="shared" si="272"/>
        <v>0</v>
      </c>
      <c r="M161" s="32"/>
      <c r="N161" s="19">
        <f t="shared" si="273"/>
        <v>0</v>
      </c>
      <c r="O161" s="42"/>
      <c r="P161" s="42"/>
      <c r="Q161" s="42"/>
      <c r="R161" s="42"/>
      <c r="S161" s="19">
        <f t="shared" si="274"/>
        <v>0</v>
      </c>
      <c r="T161" s="42">
        <f t="shared" si="282"/>
        <v>0</v>
      </c>
      <c r="U161" s="42" t="e">
        <f>SUMIF(#REF!,A161,#REF!)</f>
        <v>#REF!</v>
      </c>
      <c r="V161" s="42" t="e">
        <f>SUMIF(#REF!,A161,#REF!)</f>
        <v>#REF!</v>
      </c>
      <c r="W161" s="42" t="e">
        <f t="shared" si="275"/>
        <v>#REF!</v>
      </c>
      <c r="X161" s="42" t="e">
        <f t="shared" si="276"/>
        <v>#REF!</v>
      </c>
      <c r="Y161" s="42" t="e">
        <f t="shared" si="277"/>
        <v>#REF!</v>
      </c>
      <c r="Z161" s="116" t="e">
        <f t="shared" si="278"/>
        <v>#REF!</v>
      </c>
      <c r="AA161" s="120">
        <f t="shared" si="279"/>
        <v>0</v>
      </c>
      <c r="AB161" s="153">
        <f t="shared" si="280"/>
        <v>0</v>
      </c>
      <c r="AC161" s="1"/>
      <c r="AD161" s="1"/>
      <c r="AE161" s="1"/>
      <c r="AF161" s="1"/>
      <c r="AG161" s="1"/>
      <c r="AH161" s="1"/>
      <c r="AI161" s="1"/>
      <c r="AJ161" s="1"/>
      <c r="AK161" s="1"/>
      <c r="AL161" s="1"/>
      <c r="AM161" s="1"/>
      <c r="AN161" s="1"/>
      <c r="AO161" s="1"/>
    </row>
    <row r="162" spans="1:41" s="3" customFormat="1">
      <c r="A162" s="180" t="s">
        <v>666</v>
      </c>
      <c r="B162" s="53" t="s">
        <v>660</v>
      </c>
      <c r="C162" s="53"/>
      <c r="D162" s="7"/>
      <c r="E162" s="4"/>
      <c r="F162" s="70">
        <v>1</v>
      </c>
      <c r="G162" s="71"/>
      <c r="H162" s="72">
        <f t="shared" si="286"/>
        <v>1</v>
      </c>
      <c r="I162" s="70">
        <v>1</v>
      </c>
      <c r="J162" s="71" t="s">
        <v>216</v>
      </c>
      <c r="K162" s="73">
        <f>SUMIF(exportMMB!D:D,budgetMMB!A162,exportMMB!F:F)</f>
        <v>0</v>
      </c>
      <c r="L162" s="19">
        <f t="shared" si="272"/>
        <v>0</v>
      </c>
      <c r="M162" s="32"/>
      <c r="N162" s="19">
        <f t="shared" si="273"/>
        <v>0</v>
      </c>
      <c r="O162" s="42"/>
      <c r="P162" s="42"/>
      <c r="Q162" s="42"/>
      <c r="R162" s="42"/>
      <c r="S162" s="19">
        <f t="shared" si="274"/>
        <v>0</v>
      </c>
      <c r="T162" s="45"/>
      <c r="U162" s="42" t="e">
        <f>SUMIF(#REF!,A162,#REF!)</f>
        <v>#REF!</v>
      </c>
      <c r="V162" s="42" t="e">
        <f>SUMIF(#REF!,A162,#REF!)</f>
        <v>#REF!</v>
      </c>
      <c r="W162" s="42" t="e">
        <f t="shared" si="275"/>
        <v>#REF!</v>
      </c>
      <c r="X162" s="42" t="e">
        <f t="shared" si="276"/>
        <v>#REF!</v>
      </c>
      <c r="Y162" s="42" t="e">
        <f t="shared" si="277"/>
        <v>#REF!</v>
      </c>
      <c r="Z162" s="116" t="e">
        <f t="shared" si="278"/>
        <v>#REF!</v>
      </c>
      <c r="AA162" s="120">
        <f t="shared" si="279"/>
        <v>0</v>
      </c>
      <c r="AB162" s="153">
        <f t="shared" si="280"/>
        <v>0</v>
      </c>
      <c r="AC162" s="1"/>
      <c r="AD162" s="1"/>
      <c r="AE162" s="1"/>
      <c r="AF162" s="1"/>
      <c r="AG162" s="1"/>
      <c r="AH162" s="1"/>
      <c r="AI162" s="1"/>
      <c r="AJ162" s="1"/>
      <c r="AK162" s="1"/>
      <c r="AL162" s="1"/>
      <c r="AM162" s="1"/>
      <c r="AN162" s="1"/>
      <c r="AO162" s="1"/>
    </row>
    <row r="163" spans="1:41" s="3" customFormat="1">
      <c r="A163" s="180" t="s">
        <v>283</v>
      </c>
      <c r="B163" s="53" t="s">
        <v>272</v>
      </c>
      <c r="C163" s="53"/>
      <c r="D163" s="7"/>
      <c r="E163" s="4"/>
      <c r="F163" s="70">
        <v>1</v>
      </c>
      <c r="G163" s="71"/>
      <c r="H163" s="72">
        <f t="shared" si="286"/>
        <v>1</v>
      </c>
      <c r="I163" s="70">
        <v>1</v>
      </c>
      <c r="J163" s="71" t="s">
        <v>216</v>
      </c>
      <c r="K163" s="73">
        <f>SUMIF(exportMMB!D:D,budgetMMB!A163,exportMMB!F:F)</f>
        <v>0</v>
      </c>
      <c r="L163" s="19">
        <f t="shared" si="272"/>
        <v>0</v>
      </c>
      <c r="M163" s="32"/>
      <c r="N163" s="19">
        <f t="shared" si="273"/>
        <v>0</v>
      </c>
      <c r="O163" s="42"/>
      <c r="P163" s="42"/>
      <c r="Q163" s="42"/>
      <c r="R163" s="42"/>
      <c r="S163" s="19">
        <f t="shared" si="274"/>
        <v>0</v>
      </c>
      <c r="T163" s="45"/>
      <c r="U163" s="42" t="e">
        <f>SUMIF(#REF!,A163,#REF!)</f>
        <v>#REF!</v>
      </c>
      <c r="V163" s="42" t="e">
        <f>SUMIF(#REF!,A163,#REF!)</f>
        <v>#REF!</v>
      </c>
      <c r="W163" s="42" t="e">
        <f t="shared" si="275"/>
        <v>#REF!</v>
      </c>
      <c r="X163" s="42" t="e">
        <f t="shared" si="276"/>
        <v>#REF!</v>
      </c>
      <c r="Y163" s="42" t="e">
        <f t="shared" si="277"/>
        <v>#REF!</v>
      </c>
      <c r="Z163" s="116" t="e">
        <f t="shared" si="278"/>
        <v>#REF!</v>
      </c>
      <c r="AA163" s="120">
        <f t="shared" si="279"/>
        <v>0</v>
      </c>
      <c r="AB163" s="153">
        <f t="shared" si="280"/>
        <v>0</v>
      </c>
      <c r="AC163" s="1"/>
      <c r="AD163" s="1"/>
      <c r="AE163" s="1"/>
      <c r="AF163" s="1"/>
      <c r="AG163" s="1"/>
      <c r="AH163" s="1"/>
      <c r="AI163" s="1"/>
      <c r="AJ163" s="1"/>
      <c r="AK163" s="1"/>
      <c r="AL163" s="1"/>
      <c r="AM163" s="1"/>
      <c r="AN163" s="1"/>
      <c r="AO163" s="1"/>
    </row>
    <row r="164" spans="1:41" s="3" customFormat="1">
      <c r="A164" s="180" t="s">
        <v>284</v>
      </c>
      <c r="B164" s="53" t="s">
        <v>661</v>
      </c>
      <c r="C164" s="53"/>
      <c r="D164" s="7"/>
      <c r="E164" s="4"/>
      <c r="F164" s="70">
        <v>1</v>
      </c>
      <c r="G164" s="71"/>
      <c r="H164" s="72">
        <f t="shared" ref="H164:H165" si="287">SUM(E164:G164)</f>
        <v>1</v>
      </c>
      <c r="I164" s="70">
        <v>1</v>
      </c>
      <c r="J164" s="71" t="s">
        <v>216</v>
      </c>
      <c r="K164" s="73">
        <f>SUMIF(exportMMB!D:D,budgetMMB!A164,exportMMB!F:F)</f>
        <v>0</v>
      </c>
      <c r="L164" s="19">
        <f t="shared" si="272"/>
        <v>0</v>
      </c>
      <c r="M164" s="32"/>
      <c r="N164" s="19">
        <f t="shared" si="273"/>
        <v>0</v>
      </c>
      <c r="O164" s="42"/>
      <c r="P164" s="42"/>
      <c r="Q164" s="42"/>
      <c r="R164" s="42"/>
      <c r="S164" s="19">
        <f t="shared" si="274"/>
        <v>0</v>
      </c>
      <c r="T164" s="42">
        <f t="shared" si="282"/>
        <v>0</v>
      </c>
      <c r="U164" s="42" t="e">
        <f>SUMIF(#REF!,A164,#REF!)</f>
        <v>#REF!</v>
      </c>
      <c r="V164" s="42" t="e">
        <f>SUMIF(#REF!,A164,#REF!)</f>
        <v>#REF!</v>
      </c>
      <c r="W164" s="42" t="e">
        <f t="shared" si="275"/>
        <v>#REF!</v>
      </c>
      <c r="X164" s="42" t="e">
        <f t="shared" si="276"/>
        <v>#REF!</v>
      </c>
      <c r="Y164" s="42" t="e">
        <f t="shared" si="277"/>
        <v>#REF!</v>
      </c>
      <c r="Z164" s="116" t="e">
        <f t="shared" si="278"/>
        <v>#REF!</v>
      </c>
      <c r="AA164" s="120">
        <f t="shared" si="279"/>
        <v>0</v>
      </c>
      <c r="AB164" s="153">
        <f t="shared" si="280"/>
        <v>0</v>
      </c>
      <c r="AC164" s="1"/>
      <c r="AD164" s="1"/>
      <c r="AE164" s="1"/>
      <c r="AF164" s="1"/>
      <c r="AG164" s="1"/>
      <c r="AH164" s="1"/>
      <c r="AI164" s="1"/>
      <c r="AJ164" s="1"/>
      <c r="AK164" s="1"/>
      <c r="AL164" s="1"/>
      <c r="AM164" s="1"/>
      <c r="AN164" s="1"/>
      <c r="AO164" s="1"/>
    </row>
    <row r="165" spans="1:41" s="3" customFormat="1">
      <c r="A165" s="180" t="s">
        <v>285</v>
      </c>
      <c r="B165" s="53" t="s">
        <v>273</v>
      </c>
      <c r="C165" s="53"/>
      <c r="D165" s="7"/>
      <c r="E165" s="4"/>
      <c r="F165" s="70">
        <v>1</v>
      </c>
      <c r="G165" s="71"/>
      <c r="H165" s="72">
        <f t="shared" si="287"/>
        <v>1</v>
      </c>
      <c r="I165" s="70">
        <v>1</v>
      </c>
      <c r="J165" s="71" t="s">
        <v>216</v>
      </c>
      <c r="K165" s="73">
        <f>SUMIF(exportMMB!D:D,budgetMMB!A165,exportMMB!F:F)</f>
        <v>0</v>
      </c>
      <c r="L165" s="19">
        <f t="shared" si="272"/>
        <v>0</v>
      </c>
      <c r="M165" s="32"/>
      <c r="N165" s="19">
        <f t="shared" si="273"/>
        <v>0</v>
      </c>
      <c r="O165" s="42"/>
      <c r="P165" s="42"/>
      <c r="Q165" s="42"/>
      <c r="R165" s="42"/>
      <c r="S165" s="19">
        <f t="shared" si="274"/>
        <v>0</v>
      </c>
      <c r="T165" s="45"/>
      <c r="U165" s="42" t="e">
        <f>SUMIF(#REF!,A165,#REF!)</f>
        <v>#REF!</v>
      </c>
      <c r="V165" s="42" t="e">
        <f>SUMIF(#REF!,A165,#REF!)</f>
        <v>#REF!</v>
      </c>
      <c r="W165" s="42" t="e">
        <f t="shared" si="275"/>
        <v>#REF!</v>
      </c>
      <c r="X165" s="42" t="e">
        <f t="shared" si="276"/>
        <v>#REF!</v>
      </c>
      <c r="Y165" s="42" t="e">
        <f t="shared" si="277"/>
        <v>#REF!</v>
      </c>
      <c r="Z165" s="116" t="e">
        <f t="shared" si="278"/>
        <v>#REF!</v>
      </c>
      <c r="AA165" s="120">
        <f t="shared" si="279"/>
        <v>0</v>
      </c>
      <c r="AB165" s="153">
        <f t="shared" si="280"/>
        <v>0</v>
      </c>
      <c r="AC165" s="1"/>
      <c r="AD165" s="1"/>
      <c r="AE165" s="1"/>
      <c r="AF165" s="1"/>
      <c r="AG165" s="1"/>
      <c r="AH165" s="1"/>
      <c r="AI165" s="1"/>
      <c r="AJ165" s="1"/>
      <c r="AK165" s="1"/>
      <c r="AL165" s="1"/>
      <c r="AM165" s="1"/>
      <c r="AN165" s="1"/>
      <c r="AO165" s="1"/>
    </row>
    <row r="166" spans="1:41" s="3" customFormat="1">
      <c r="A166" s="18"/>
      <c r="B166" s="55" t="s">
        <v>253</v>
      </c>
      <c r="C166" s="55"/>
      <c r="D166" s="7"/>
      <c r="E166" s="4"/>
      <c r="F166" s="70"/>
      <c r="G166" s="71"/>
      <c r="H166" s="72"/>
      <c r="I166" s="70"/>
      <c r="J166" s="71"/>
      <c r="K166" s="73"/>
      <c r="L166" s="21">
        <f>SUM(L134:L165)</f>
        <v>0</v>
      </c>
      <c r="M166" s="28">
        <f t="shared" ref="M166:S166" si="288">SUM(M134:M165)</f>
        <v>0</v>
      </c>
      <c r="N166" s="21">
        <f t="shared" si="288"/>
        <v>0</v>
      </c>
      <c r="O166" s="43">
        <f t="shared" si="288"/>
        <v>0</v>
      </c>
      <c r="P166" s="43">
        <f t="shared" si="288"/>
        <v>0</v>
      </c>
      <c r="Q166" s="43">
        <f t="shared" si="288"/>
        <v>0</v>
      </c>
      <c r="R166" s="43">
        <f t="shared" si="288"/>
        <v>0</v>
      </c>
      <c r="S166" s="21">
        <f t="shared" si="288"/>
        <v>0</v>
      </c>
      <c r="T166" s="43">
        <f>SUM(T134:T165)</f>
        <v>0</v>
      </c>
      <c r="U166" s="46" t="e">
        <f t="shared" ref="U166:V166" si="289">SUM(U134:U165)</f>
        <v>#REF!</v>
      </c>
      <c r="V166" s="46" t="e">
        <f t="shared" si="289"/>
        <v>#REF!</v>
      </c>
      <c r="W166" s="46" t="e">
        <f t="shared" ref="W166:AA166" si="290">SUM(W134:W165)</f>
        <v>#REF!</v>
      </c>
      <c r="X166" s="46" t="e">
        <f t="shared" si="290"/>
        <v>#REF!</v>
      </c>
      <c r="Y166" s="46" t="e">
        <f t="shared" si="290"/>
        <v>#REF!</v>
      </c>
      <c r="Z166" s="142" t="e">
        <f t="shared" si="290"/>
        <v>#REF!</v>
      </c>
      <c r="AA166" s="143">
        <f t="shared" si="290"/>
        <v>0</v>
      </c>
      <c r="AB166" s="161">
        <f t="shared" ref="AB166" si="291">SUM(AB134:AB165)</f>
        <v>0</v>
      </c>
      <c r="AC166" s="1"/>
      <c r="AD166" s="1"/>
      <c r="AE166" s="1"/>
      <c r="AF166" s="1"/>
      <c r="AG166" s="1"/>
      <c r="AH166" s="1"/>
      <c r="AI166" s="1"/>
      <c r="AJ166" s="1"/>
      <c r="AK166" s="1"/>
      <c r="AL166" s="1"/>
      <c r="AM166" s="1"/>
      <c r="AN166" s="1"/>
      <c r="AO166" s="1"/>
    </row>
    <row r="167" spans="1:41" s="3" customFormat="1">
      <c r="A167" s="48"/>
      <c r="B167" s="53"/>
      <c r="C167" s="53"/>
      <c r="D167" s="7"/>
      <c r="E167" s="4"/>
      <c r="F167" s="70"/>
      <c r="G167" s="71"/>
      <c r="H167" s="72"/>
      <c r="I167" s="70"/>
      <c r="J167" s="70"/>
      <c r="K167" s="73"/>
      <c r="L167" s="19"/>
      <c r="M167" s="32"/>
      <c r="N167" s="19"/>
      <c r="O167" s="42"/>
      <c r="P167" s="42"/>
      <c r="Q167" s="42"/>
      <c r="R167" s="42"/>
      <c r="S167" s="19"/>
      <c r="T167" s="42"/>
      <c r="U167" s="42"/>
      <c r="V167" s="42"/>
      <c r="W167" s="42"/>
      <c r="X167" s="42"/>
      <c r="Y167" s="42"/>
      <c r="Z167" s="116"/>
      <c r="AA167" s="120"/>
      <c r="AB167" s="162"/>
      <c r="AC167" s="1"/>
      <c r="AD167" s="1"/>
      <c r="AE167" s="1"/>
      <c r="AF167" s="1"/>
      <c r="AG167" s="1"/>
      <c r="AH167" s="1"/>
      <c r="AI167" s="1"/>
      <c r="AJ167" s="1"/>
      <c r="AK167" s="1"/>
      <c r="AL167" s="1"/>
      <c r="AM167" s="1"/>
      <c r="AN167" s="1"/>
      <c r="AO167" s="1"/>
    </row>
    <row r="168" spans="1:41" s="3" customFormat="1">
      <c r="A168" s="181" t="s">
        <v>187</v>
      </c>
      <c r="B168" s="38" t="s">
        <v>220</v>
      </c>
      <c r="C168" s="38"/>
      <c r="D168" s="7"/>
      <c r="E168" s="4"/>
      <c r="F168" s="70"/>
      <c r="G168" s="71"/>
      <c r="H168" s="72"/>
      <c r="I168" s="70"/>
      <c r="J168" s="70"/>
      <c r="K168" s="73"/>
      <c r="L168" s="19"/>
      <c r="M168" s="32"/>
      <c r="N168" s="19"/>
      <c r="O168" s="42"/>
      <c r="P168" s="42"/>
      <c r="Q168" s="42"/>
      <c r="R168" s="42"/>
      <c r="S168" s="19"/>
      <c r="T168" s="42"/>
      <c r="U168" s="42"/>
      <c r="V168" s="42"/>
      <c r="W168" s="42"/>
      <c r="X168" s="42"/>
      <c r="Y168" s="42"/>
      <c r="Z168" s="116"/>
      <c r="AA168" s="120"/>
      <c r="AB168" s="162"/>
      <c r="AC168" s="1"/>
      <c r="AD168" s="1"/>
      <c r="AE168" s="1"/>
      <c r="AF168" s="1"/>
      <c r="AG168" s="1"/>
      <c r="AH168" s="1"/>
      <c r="AI168" s="1"/>
      <c r="AJ168" s="1"/>
      <c r="AK168" s="1"/>
      <c r="AL168" s="1"/>
      <c r="AM168" s="1"/>
      <c r="AN168" s="1"/>
      <c r="AO168" s="1"/>
    </row>
    <row r="169" spans="1:41" s="3" customFormat="1">
      <c r="A169" s="48">
        <v>1501</v>
      </c>
      <c r="B169" s="53" t="s">
        <v>287</v>
      </c>
      <c r="C169" s="53"/>
      <c r="D169" s="7"/>
      <c r="E169" s="4"/>
      <c r="F169" s="70">
        <v>1</v>
      </c>
      <c r="G169" s="71"/>
      <c r="H169" s="72">
        <f t="shared" ref="H169" si="292">SUM(E169:G169)</f>
        <v>1</v>
      </c>
      <c r="I169" s="70">
        <v>1</v>
      </c>
      <c r="J169" s="71" t="s">
        <v>216</v>
      </c>
      <c r="K169" s="73">
        <f>SUMIF(exportMMB!D:D,budgetMMB!A169,exportMMB!F:F)</f>
        <v>0</v>
      </c>
      <c r="L169" s="19">
        <f t="shared" ref="L169:L175" si="293">H169*I169*K169</f>
        <v>0</v>
      </c>
      <c r="M169" s="32"/>
      <c r="N169" s="19">
        <f t="shared" ref="N169:N175" si="294">MAX(L169-SUM(O169:R169),0)</f>
        <v>0</v>
      </c>
      <c r="O169" s="42"/>
      <c r="P169" s="42"/>
      <c r="Q169" s="42"/>
      <c r="R169" s="42"/>
      <c r="S169" s="19">
        <f t="shared" ref="S169:S175" si="295">L169-SUM(N169:R169)</f>
        <v>0</v>
      </c>
      <c r="T169" s="42">
        <f t="shared" ref="T169:T175" si="296">N169</f>
        <v>0</v>
      </c>
      <c r="U169" s="42" t="e">
        <f>SUMIF(#REF!,A169,#REF!)</f>
        <v>#REF!</v>
      </c>
      <c r="V169" s="42" t="e">
        <f>SUMIF(#REF!,A169,#REF!)</f>
        <v>#REF!</v>
      </c>
      <c r="W169" s="42" t="e">
        <f t="shared" ref="W169:W175" si="297">U169+V169</f>
        <v>#REF!</v>
      </c>
      <c r="X169" s="42" t="e">
        <f t="shared" ref="X169:X175" si="298">MAX(L169-W169,0)</f>
        <v>#REF!</v>
      </c>
      <c r="Y169" s="42" t="e">
        <f t="shared" ref="Y169:Y175" si="299">W169+X169</f>
        <v>#REF!</v>
      </c>
      <c r="Z169" s="116" t="e">
        <f t="shared" ref="Z169:Z175" si="300">L169-Y169</f>
        <v>#REF!</v>
      </c>
      <c r="AA169" s="120">
        <f t="shared" ref="AA169:AA175" si="301">AB169-L169</f>
        <v>0</v>
      </c>
      <c r="AB169" s="153">
        <f t="shared" si="280"/>
        <v>0</v>
      </c>
      <c r="AC169" s="1"/>
      <c r="AD169" s="1"/>
      <c r="AE169" s="1"/>
      <c r="AF169" s="1"/>
      <c r="AG169" s="1"/>
      <c r="AH169" s="1"/>
      <c r="AI169" s="1"/>
      <c r="AJ169" s="1"/>
      <c r="AK169" s="1"/>
      <c r="AL169" s="1"/>
      <c r="AM169" s="1"/>
      <c r="AN169" s="1"/>
      <c r="AO169" s="1"/>
    </row>
    <row r="170" spans="1:41" s="3" customFormat="1">
      <c r="A170" s="180" t="s">
        <v>293</v>
      </c>
      <c r="B170" s="53" t="s">
        <v>288</v>
      </c>
      <c r="C170" s="53"/>
      <c r="D170" s="7"/>
      <c r="E170" s="4"/>
      <c r="F170" s="70">
        <v>1</v>
      </c>
      <c r="G170" s="71"/>
      <c r="H170" s="72">
        <f t="shared" ref="H170:H175" si="302">SUM(E170:G170)</f>
        <v>1</v>
      </c>
      <c r="I170" s="70">
        <v>1</v>
      </c>
      <c r="J170" s="71" t="s">
        <v>216</v>
      </c>
      <c r="K170" s="73">
        <f>SUMIF(exportMMB!D:D,budgetMMB!A170,exportMMB!F:F)</f>
        <v>0</v>
      </c>
      <c r="L170" s="19">
        <f t="shared" si="293"/>
        <v>0</v>
      </c>
      <c r="M170" s="32"/>
      <c r="N170" s="19">
        <f t="shared" si="294"/>
        <v>0</v>
      </c>
      <c r="O170" s="42"/>
      <c r="P170" s="42"/>
      <c r="Q170" s="42"/>
      <c r="R170" s="42"/>
      <c r="S170" s="19">
        <f t="shared" si="295"/>
        <v>0</v>
      </c>
      <c r="T170" s="42">
        <f t="shared" si="296"/>
        <v>0</v>
      </c>
      <c r="U170" s="42" t="e">
        <f>SUMIF(#REF!,A170,#REF!)</f>
        <v>#REF!</v>
      </c>
      <c r="V170" s="42" t="e">
        <f>SUMIF(#REF!,A170,#REF!)</f>
        <v>#REF!</v>
      </c>
      <c r="W170" s="42" t="e">
        <f t="shared" si="297"/>
        <v>#REF!</v>
      </c>
      <c r="X170" s="42" t="e">
        <f t="shared" si="298"/>
        <v>#REF!</v>
      </c>
      <c r="Y170" s="42" t="e">
        <f t="shared" si="299"/>
        <v>#REF!</v>
      </c>
      <c r="Z170" s="116" t="e">
        <f t="shared" si="300"/>
        <v>#REF!</v>
      </c>
      <c r="AA170" s="120">
        <f t="shared" si="301"/>
        <v>0</v>
      </c>
      <c r="AB170" s="153">
        <f t="shared" si="280"/>
        <v>0</v>
      </c>
      <c r="AC170" s="1"/>
      <c r="AD170" s="1"/>
      <c r="AE170" s="1"/>
      <c r="AF170" s="1"/>
      <c r="AG170" s="1"/>
      <c r="AH170" s="1"/>
      <c r="AI170" s="1"/>
      <c r="AJ170" s="1"/>
      <c r="AK170" s="1"/>
      <c r="AL170" s="1"/>
      <c r="AM170" s="1"/>
      <c r="AN170" s="1"/>
      <c r="AO170" s="1"/>
    </row>
    <row r="171" spans="1:41" s="3" customFormat="1">
      <c r="A171" s="180" t="s">
        <v>292</v>
      </c>
      <c r="B171" s="53" t="s">
        <v>289</v>
      </c>
      <c r="C171" s="53"/>
      <c r="D171" s="7"/>
      <c r="E171" s="4"/>
      <c r="F171" s="70">
        <v>1</v>
      </c>
      <c r="G171" s="71"/>
      <c r="H171" s="72">
        <f t="shared" si="302"/>
        <v>1</v>
      </c>
      <c r="I171" s="70">
        <v>1</v>
      </c>
      <c r="J171" s="71" t="s">
        <v>216</v>
      </c>
      <c r="K171" s="73">
        <f>SUMIF(exportMMB!D:D,budgetMMB!A171,exportMMB!F:F)</f>
        <v>0</v>
      </c>
      <c r="L171" s="19">
        <f t="shared" si="293"/>
        <v>0</v>
      </c>
      <c r="M171" s="32"/>
      <c r="N171" s="19">
        <f t="shared" si="294"/>
        <v>0</v>
      </c>
      <c r="O171" s="42"/>
      <c r="P171" s="42"/>
      <c r="Q171" s="42"/>
      <c r="R171" s="42"/>
      <c r="S171" s="19">
        <f t="shared" si="295"/>
        <v>0</v>
      </c>
      <c r="T171" s="42">
        <f t="shared" si="296"/>
        <v>0</v>
      </c>
      <c r="U171" s="42" t="e">
        <f>SUMIF(#REF!,A171,#REF!)</f>
        <v>#REF!</v>
      </c>
      <c r="V171" s="42" t="e">
        <f>SUMIF(#REF!,A171,#REF!)</f>
        <v>#REF!</v>
      </c>
      <c r="W171" s="42" t="e">
        <f t="shared" si="297"/>
        <v>#REF!</v>
      </c>
      <c r="X171" s="42" t="e">
        <f t="shared" si="298"/>
        <v>#REF!</v>
      </c>
      <c r="Y171" s="42" t="e">
        <f t="shared" si="299"/>
        <v>#REF!</v>
      </c>
      <c r="Z171" s="116" t="e">
        <f t="shared" si="300"/>
        <v>#REF!</v>
      </c>
      <c r="AA171" s="120">
        <f t="shared" si="301"/>
        <v>0</v>
      </c>
      <c r="AB171" s="153">
        <f t="shared" si="280"/>
        <v>0</v>
      </c>
      <c r="AC171" s="1"/>
      <c r="AD171" s="1"/>
      <c r="AE171" s="1"/>
      <c r="AF171" s="1"/>
      <c r="AG171" s="1"/>
      <c r="AH171" s="1"/>
      <c r="AI171" s="1"/>
      <c r="AJ171" s="1"/>
      <c r="AK171" s="1"/>
      <c r="AL171" s="1"/>
      <c r="AM171" s="1"/>
      <c r="AN171" s="1"/>
      <c r="AO171" s="1"/>
    </row>
    <row r="172" spans="1:41" s="3" customFormat="1">
      <c r="A172" s="180" t="s">
        <v>291</v>
      </c>
      <c r="B172" s="53" t="s">
        <v>290</v>
      </c>
      <c r="C172" s="53"/>
      <c r="D172" s="7"/>
      <c r="E172" s="4"/>
      <c r="F172" s="70">
        <v>1</v>
      </c>
      <c r="G172" s="71"/>
      <c r="H172" s="72">
        <f t="shared" si="302"/>
        <v>1</v>
      </c>
      <c r="I172" s="70">
        <v>1</v>
      </c>
      <c r="J172" s="71" t="s">
        <v>216</v>
      </c>
      <c r="K172" s="73">
        <f>SUMIF(exportMMB!D:D,budgetMMB!A172,exportMMB!F:F)</f>
        <v>0</v>
      </c>
      <c r="L172" s="19">
        <f t="shared" si="293"/>
        <v>0</v>
      </c>
      <c r="M172" s="32"/>
      <c r="N172" s="19">
        <f t="shared" si="294"/>
        <v>0</v>
      </c>
      <c r="O172" s="42"/>
      <c r="P172" s="42"/>
      <c r="Q172" s="42"/>
      <c r="R172" s="42"/>
      <c r="S172" s="19">
        <f t="shared" si="295"/>
        <v>0</v>
      </c>
      <c r="T172" s="42">
        <f t="shared" si="296"/>
        <v>0</v>
      </c>
      <c r="U172" s="42" t="e">
        <f>SUMIF(#REF!,A172,#REF!)</f>
        <v>#REF!</v>
      </c>
      <c r="V172" s="42" t="e">
        <f>SUMIF(#REF!,A172,#REF!)</f>
        <v>#REF!</v>
      </c>
      <c r="W172" s="42" t="e">
        <f t="shared" si="297"/>
        <v>#REF!</v>
      </c>
      <c r="X172" s="42" t="e">
        <f t="shared" si="298"/>
        <v>#REF!</v>
      </c>
      <c r="Y172" s="42" t="e">
        <f t="shared" si="299"/>
        <v>#REF!</v>
      </c>
      <c r="Z172" s="116" t="e">
        <f t="shared" si="300"/>
        <v>#REF!</v>
      </c>
      <c r="AA172" s="120">
        <f t="shared" si="301"/>
        <v>0</v>
      </c>
      <c r="AB172" s="153">
        <f t="shared" si="280"/>
        <v>0</v>
      </c>
      <c r="AC172" s="1"/>
      <c r="AD172" s="1"/>
      <c r="AE172" s="1"/>
      <c r="AF172" s="1"/>
      <c r="AG172" s="1"/>
      <c r="AH172" s="1"/>
      <c r="AI172" s="1"/>
      <c r="AJ172" s="1"/>
      <c r="AK172" s="1"/>
      <c r="AL172" s="1"/>
      <c r="AM172" s="1"/>
      <c r="AN172" s="1"/>
      <c r="AO172" s="1"/>
    </row>
    <row r="173" spans="1:41" s="3" customFormat="1">
      <c r="A173" s="180" t="s">
        <v>295</v>
      </c>
      <c r="B173" s="53" t="s">
        <v>294</v>
      </c>
      <c r="C173" s="53"/>
      <c r="D173" s="7"/>
      <c r="E173" s="4"/>
      <c r="F173" s="70">
        <v>1</v>
      </c>
      <c r="G173" s="71"/>
      <c r="H173" s="72">
        <f t="shared" si="302"/>
        <v>1</v>
      </c>
      <c r="I173" s="70">
        <v>1</v>
      </c>
      <c r="J173" s="71" t="s">
        <v>216</v>
      </c>
      <c r="K173" s="73">
        <f>SUMIF(exportMMB!D:D,budgetMMB!A173,exportMMB!F:F)</f>
        <v>0</v>
      </c>
      <c r="L173" s="19">
        <f t="shared" si="293"/>
        <v>0</v>
      </c>
      <c r="M173" s="32"/>
      <c r="N173" s="19">
        <f t="shared" si="294"/>
        <v>0</v>
      </c>
      <c r="O173" s="42"/>
      <c r="P173" s="42"/>
      <c r="Q173" s="42"/>
      <c r="R173" s="42"/>
      <c r="S173" s="19">
        <f t="shared" si="295"/>
        <v>0</v>
      </c>
      <c r="T173" s="42">
        <f t="shared" si="296"/>
        <v>0</v>
      </c>
      <c r="U173" s="42" t="e">
        <f>SUMIF(#REF!,A173,#REF!)</f>
        <v>#REF!</v>
      </c>
      <c r="V173" s="42" t="e">
        <f>SUMIF(#REF!,A173,#REF!)</f>
        <v>#REF!</v>
      </c>
      <c r="W173" s="42" t="e">
        <f t="shared" si="297"/>
        <v>#REF!</v>
      </c>
      <c r="X173" s="42" t="e">
        <f t="shared" si="298"/>
        <v>#REF!</v>
      </c>
      <c r="Y173" s="42" t="e">
        <f t="shared" si="299"/>
        <v>#REF!</v>
      </c>
      <c r="Z173" s="116" t="e">
        <f t="shared" si="300"/>
        <v>#REF!</v>
      </c>
      <c r="AA173" s="120">
        <f t="shared" si="301"/>
        <v>0</v>
      </c>
      <c r="AB173" s="153">
        <f t="shared" si="280"/>
        <v>0</v>
      </c>
      <c r="AC173" s="1"/>
      <c r="AD173" s="1"/>
      <c r="AE173" s="1"/>
      <c r="AF173" s="1"/>
      <c r="AG173" s="1"/>
      <c r="AH173" s="1"/>
      <c r="AI173" s="1"/>
      <c r="AJ173" s="1"/>
      <c r="AK173" s="1"/>
      <c r="AL173" s="1"/>
      <c r="AM173" s="1"/>
      <c r="AN173" s="1"/>
      <c r="AO173" s="1"/>
    </row>
    <row r="174" spans="1:41" s="3" customFormat="1">
      <c r="A174" s="48">
        <v>1541</v>
      </c>
      <c r="B174" s="53" t="s">
        <v>43</v>
      </c>
      <c r="C174" s="53"/>
      <c r="D174" s="7"/>
      <c r="E174" s="4"/>
      <c r="F174" s="70">
        <v>1</v>
      </c>
      <c r="G174" s="71"/>
      <c r="H174" s="72">
        <f t="shared" si="302"/>
        <v>1</v>
      </c>
      <c r="I174" s="70">
        <v>1</v>
      </c>
      <c r="J174" s="71" t="s">
        <v>216</v>
      </c>
      <c r="K174" s="73">
        <f>SUMIF(exportMMB!D:D,budgetMMB!A174,exportMMB!F:F)</f>
        <v>0</v>
      </c>
      <c r="L174" s="19">
        <f t="shared" si="293"/>
        <v>0</v>
      </c>
      <c r="M174" s="32"/>
      <c r="N174" s="19">
        <f t="shared" si="294"/>
        <v>0</v>
      </c>
      <c r="O174" s="42"/>
      <c r="P174" s="42"/>
      <c r="Q174" s="42"/>
      <c r="R174" s="42"/>
      <c r="S174" s="19">
        <f t="shared" si="295"/>
        <v>0</v>
      </c>
      <c r="T174" s="42">
        <f t="shared" si="296"/>
        <v>0</v>
      </c>
      <c r="U174" s="42" t="e">
        <f>SUMIF(#REF!,A174,#REF!)</f>
        <v>#REF!</v>
      </c>
      <c r="V174" s="42" t="e">
        <f>SUMIF(#REF!,A174,#REF!)</f>
        <v>#REF!</v>
      </c>
      <c r="W174" s="42" t="e">
        <f t="shared" si="297"/>
        <v>#REF!</v>
      </c>
      <c r="X174" s="42" t="e">
        <f t="shared" si="298"/>
        <v>#REF!</v>
      </c>
      <c r="Y174" s="42" t="e">
        <f t="shared" si="299"/>
        <v>#REF!</v>
      </c>
      <c r="Z174" s="116" t="e">
        <f t="shared" si="300"/>
        <v>#REF!</v>
      </c>
      <c r="AA174" s="120">
        <f t="shared" si="301"/>
        <v>0</v>
      </c>
      <c r="AB174" s="153">
        <f t="shared" si="280"/>
        <v>0</v>
      </c>
      <c r="AC174" s="1"/>
      <c r="AD174" s="1"/>
      <c r="AE174" s="1"/>
      <c r="AF174" s="1"/>
      <c r="AG174" s="1"/>
      <c r="AH174" s="1"/>
      <c r="AI174" s="1"/>
      <c r="AJ174" s="1"/>
      <c r="AK174" s="1"/>
      <c r="AL174" s="1"/>
      <c r="AM174" s="1"/>
      <c r="AN174" s="1"/>
      <c r="AO174" s="1"/>
    </row>
    <row r="175" spans="1:41" s="3" customFormat="1">
      <c r="A175" s="48">
        <v>1542</v>
      </c>
      <c r="B175" s="53" t="s">
        <v>44</v>
      </c>
      <c r="C175" s="53"/>
      <c r="D175" s="7"/>
      <c r="E175" s="4"/>
      <c r="F175" s="70">
        <v>1</v>
      </c>
      <c r="G175" s="71"/>
      <c r="H175" s="72">
        <f t="shared" si="302"/>
        <v>1</v>
      </c>
      <c r="I175" s="70">
        <v>1</v>
      </c>
      <c r="J175" s="71" t="s">
        <v>216</v>
      </c>
      <c r="K175" s="73">
        <f>SUMIF(exportMMB!D:D,budgetMMB!A175,exportMMB!F:F)</f>
        <v>0</v>
      </c>
      <c r="L175" s="19">
        <f t="shared" si="293"/>
        <v>0</v>
      </c>
      <c r="M175" s="32"/>
      <c r="N175" s="19">
        <f t="shared" si="294"/>
        <v>0</v>
      </c>
      <c r="O175" s="42"/>
      <c r="P175" s="42"/>
      <c r="Q175" s="42"/>
      <c r="R175" s="42"/>
      <c r="S175" s="19">
        <f t="shared" si="295"/>
        <v>0</v>
      </c>
      <c r="T175" s="42">
        <f t="shared" si="296"/>
        <v>0</v>
      </c>
      <c r="U175" s="42" t="e">
        <f>SUMIF(#REF!,A175,#REF!)</f>
        <v>#REF!</v>
      </c>
      <c r="V175" s="42" t="e">
        <f>SUMIF(#REF!,A175,#REF!)</f>
        <v>#REF!</v>
      </c>
      <c r="W175" s="42" t="e">
        <f t="shared" si="297"/>
        <v>#REF!</v>
      </c>
      <c r="X175" s="42" t="e">
        <f t="shared" si="298"/>
        <v>#REF!</v>
      </c>
      <c r="Y175" s="42" t="e">
        <f t="shared" si="299"/>
        <v>#REF!</v>
      </c>
      <c r="Z175" s="116" t="e">
        <f t="shared" si="300"/>
        <v>#REF!</v>
      </c>
      <c r="AA175" s="120">
        <f t="shared" si="301"/>
        <v>0</v>
      </c>
      <c r="AB175" s="153">
        <f t="shared" si="280"/>
        <v>0</v>
      </c>
      <c r="AC175" s="1"/>
      <c r="AD175" s="1"/>
      <c r="AE175" s="1"/>
      <c r="AF175" s="1"/>
      <c r="AG175" s="1"/>
      <c r="AH175" s="1"/>
      <c r="AI175" s="1"/>
      <c r="AJ175" s="1"/>
      <c r="AK175" s="1"/>
      <c r="AL175" s="1"/>
      <c r="AM175" s="1"/>
      <c r="AN175" s="1"/>
      <c r="AO175" s="1"/>
    </row>
    <row r="176" spans="1:41" s="3" customFormat="1">
      <c r="A176" s="48"/>
      <c r="B176" s="55" t="s">
        <v>253</v>
      </c>
      <c r="C176" s="55"/>
      <c r="D176" s="7"/>
      <c r="E176" s="4"/>
      <c r="F176" s="70"/>
      <c r="G176" s="71"/>
      <c r="H176" s="72"/>
      <c r="I176" s="70"/>
      <c r="J176" s="70"/>
      <c r="K176" s="73"/>
      <c r="L176" s="21">
        <f>SUM(L169:L175)</f>
        <v>0</v>
      </c>
      <c r="M176" s="28">
        <f t="shared" ref="M176:R176" si="303">SUM(M169:M175)</f>
        <v>0</v>
      </c>
      <c r="N176" s="21">
        <f t="shared" si="303"/>
        <v>0</v>
      </c>
      <c r="O176" s="43">
        <f t="shared" si="303"/>
        <v>0</v>
      </c>
      <c r="P176" s="43">
        <f t="shared" si="303"/>
        <v>0</v>
      </c>
      <c r="Q176" s="43">
        <f t="shared" si="303"/>
        <v>0</v>
      </c>
      <c r="R176" s="43">
        <f t="shared" si="303"/>
        <v>0</v>
      </c>
      <c r="S176" s="21">
        <f>SUM(S169:S175)</f>
        <v>0</v>
      </c>
      <c r="T176" s="43">
        <f>SUM(T169:T175)</f>
        <v>0</v>
      </c>
      <c r="U176" s="46" t="e">
        <f t="shared" ref="U176:V176" si="304">SUM(U169:U175)</f>
        <v>#REF!</v>
      </c>
      <c r="V176" s="46" t="e">
        <f t="shared" si="304"/>
        <v>#REF!</v>
      </c>
      <c r="W176" s="46" t="e">
        <f t="shared" ref="W176:AA176" si="305">SUM(W169:W175)</f>
        <v>#REF!</v>
      </c>
      <c r="X176" s="46" t="e">
        <f t="shared" si="305"/>
        <v>#REF!</v>
      </c>
      <c r="Y176" s="46" t="e">
        <f t="shared" si="305"/>
        <v>#REF!</v>
      </c>
      <c r="Z176" s="142" t="e">
        <f t="shared" si="305"/>
        <v>#REF!</v>
      </c>
      <c r="AA176" s="143">
        <f t="shared" si="305"/>
        <v>0</v>
      </c>
      <c r="AB176" s="161">
        <f t="shared" ref="AB176" si="306">SUM(AB169:AB175)</f>
        <v>0</v>
      </c>
      <c r="AC176" s="1"/>
      <c r="AD176" s="1"/>
      <c r="AE176" s="1"/>
      <c r="AF176" s="1"/>
      <c r="AG176" s="1"/>
      <c r="AH176" s="1"/>
      <c r="AI176" s="1"/>
      <c r="AJ176" s="1"/>
      <c r="AK176" s="1"/>
      <c r="AL176" s="1"/>
      <c r="AM176" s="1"/>
      <c r="AN176" s="1"/>
      <c r="AO176" s="1"/>
    </row>
    <row r="177" spans="1:41" s="3" customFormat="1">
      <c r="A177" s="48"/>
      <c r="B177" s="53"/>
      <c r="C177" s="53"/>
      <c r="D177" s="7"/>
      <c r="E177" s="4"/>
      <c r="F177" s="70"/>
      <c r="G177" s="71"/>
      <c r="H177" s="72"/>
      <c r="I177" s="70"/>
      <c r="J177" s="70"/>
      <c r="K177" s="73"/>
      <c r="L177" s="19"/>
      <c r="M177" s="32"/>
      <c r="N177" s="19"/>
      <c r="O177" s="42"/>
      <c r="P177" s="42"/>
      <c r="Q177" s="42"/>
      <c r="R177" s="42"/>
      <c r="S177" s="19"/>
      <c r="T177" s="42"/>
      <c r="U177" s="42"/>
      <c r="V177" s="42"/>
      <c r="W177" s="42"/>
      <c r="X177" s="42"/>
      <c r="Y177" s="42"/>
      <c r="Z177" s="116"/>
      <c r="AA177" s="120"/>
      <c r="AB177" s="162"/>
      <c r="AC177" s="1"/>
      <c r="AD177" s="1"/>
      <c r="AE177" s="1"/>
      <c r="AF177" s="1"/>
      <c r="AG177" s="1"/>
      <c r="AH177" s="1"/>
      <c r="AI177" s="1"/>
      <c r="AJ177" s="1"/>
      <c r="AK177" s="1"/>
      <c r="AL177" s="1"/>
      <c r="AM177" s="1"/>
      <c r="AN177" s="1"/>
      <c r="AO177" s="1"/>
    </row>
    <row r="178" spans="1:41" s="3" customFormat="1">
      <c r="A178" s="181" t="s">
        <v>180</v>
      </c>
      <c r="B178" s="38" t="s">
        <v>221</v>
      </c>
      <c r="C178" s="38"/>
      <c r="D178" s="7"/>
      <c r="E178" s="4"/>
      <c r="F178" s="70"/>
      <c r="G178" s="71"/>
      <c r="H178" s="72"/>
      <c r="I178" s="70"/>
      <c r="J178" s="71"/>
      <c r="K178" s="73"/>
      <c r="L178" s="19"/>
      <c r="M178" s="32"/>
      <c r="N178" s="19"/>
      <c r="O178" s="42"/>
      <c r="P178" s="42"/>
      <c r="Q178" s="42"/>
      <c r="R178" s="42"/>
      <c r="S178" s="19"/>
      <c r="T178" s="42"/>
      <c r="U178" s="42"/>
      <c r="V178" s="42"/>
      <c r="W178" s="42"/>
      <c r="X178" s="42"/>
      <c r="Y178" s="42"/>
      <c r="Z178" s="116"/>
      <c r="AA178" s="120"/>
      <c r="AB178" s="162"/>
      <c r="AC178" s="1"/>
      <c r="AD178" s="1"/>
      <c r="AE178" s="1"/>
      <c r="AF178" s="1"/>
      <c r="AG178" s="1"/>
      <c r="AH178" s="1"/>
      <c r="AI178" s="1"/>
      <c r="AJ178" s="1"/>
      <c r="AK178" s="1"/>
      <c r="AL178" s="1"/>
      <c r="AM178" s="1"/>
      <c r="AN178" s="1"/>
      <c r="AO178" s="1"/>
    </row>
    <row r="179" spans="1:41" s="3" customFormat="1">
      <c r="A179" s="48">
        <v>2001</v>
      </c>
      <c r="B179" s="53" t="s">
        <v>31</v>
      </c>
      <c r="C179" s="53"/>
      <c r="D179" s="7"/>
      <c r="E179" s="4"/>
      <c r="F179" s="70">
        <v>1</v>
      </c>
      <c r="G179" s="71"/>
      <c r="H179" s="72">
        <f t="shared" ref="H179:H183" si="307">SUM(E179:G179)</f>
        <v>1</v>
      </c>
      <c r="I179" s="70">
        <v>1</v>
      </c>
      <c r="J179" s="71" t="s">
        <v>216</v>
      </c>
      <c r="K179" s="73">
        <f>SUMIF(exportMMB!D:D,budgetMMB!A179,exportMMB!F:F)</f>
        <v>0</v>
      </c>
      <c r="L179" s="19">
        <f t="shared" ref="L179:L204" si="308">H179*I179*K179</f>
        <v>0</v>
      </c>
      <c r="M179" s="32"/>
      <c r="N179" s="19">
        <f t="shared" ref="N179:N204" si="309">MAX(L179-SUM(O179:R179),0)</f>
        <v>0</v>
      </c>
      <c r="O179" s="42"/>
      <c r="P179" s="42"/>
      <c r="Q179" s="42"/>
      <c r="R179" s="42"/>
      <c r="S179" s="19">
        <f t="shared" ref="S179:S204" si="310">L179-SUM(N179:R179)</f>
        <v>0</v>
      </c>
      <c r="T179" s="42">
        <f t="shared" ref="T179:T202" si="311">N179</f>
        <v>0</v>
      </c>
      <c r="U179" s="42" t="e">
        <f>SUMIF(#REF!,A179,#REF!)</f>
        <v>#REF!</v>
      </c>
      <c r="V179" s="42" t="e">
        <f>SUMIF(#REF!,A179,#REF!)</f>
        <v>#REF!</v>
      </c>
      <c r="W179" s="42" t="e">
        <f t="shared" ref="W179:W204" si="312">U179+V179</f>
        <v>#REF!</v>
      </c>
      <c r="X179" s="42" t="e">
        <f t="shared" ref="X179:X204" si="313">MAX(L179-W179,0)</f>
        <v>#REF!</v>
      </c>
      <c r="Y179" s="42" t="e">
        <f t="shared" ref="Y179:Y204" si="314">W179+X179</f>
        <v>#REF!</v>
      </c>
      <c r="Z179" s="116" t="e">
        <f t="shared" ref="Z179:Z204" si="315">L179-Y179</f>
        <v>#REF!</v>
      </c>
      <c r="AA179" s="120">
        <f t="shared" ref="AA179:AA204" si="316">AB179-L179</f>
        <v>0</v>
      </c>
      <c r="AB179" s="153">
        <f t="shared" si="280"/>
        <v>0</v>
      </c>
      <c r="AC179" s="1"/>
      <c r="AD179" s="1"/>
      <c r="AE179" s="1"/>
      <c r="AF179" s="1"/>
      <c r="AG179" s="1"/>
      <c r="AH179" s="1"/>
      <c r="AI179" s="1"/>
      <c r="AJ179" s="1"/>
      <c r="AK179" s="1"/>
      <c r="AL179" s="1"/>
      <c r="AM179" s="1"/>
      <c r="AN179" s="1"/>
      <c r="AO179" s="1"/>
    </row>
    <row r="180" spans="1:41" s="3" customFormat="1">
      <c r="A180" s="48">
        <v>2002</v>
      </c>
      <c r="B180" s="53" t="s">
        <v>30</v>
      </c>
      <c r="C180" s="53"/>
      <c r="D180" s="7"/>
      <c r="E180" s="4"/>
      <c r="F180" s="70">
        <v>1</v>
      </c>
      <c r="G180" s="71"/>
      <c r="H180" s="72">
        <f t="shared" si="307"/>
        <v>1</v>
      </c>
      <c r="I180" s="70">
        <v>1</v>
      </c>
      <c r="J180" s="71" t="s">
        <v>216</v>
      </c>
      <c r="K180" s="73">
        <f>SUMIF(exportMMB!D:D,budgetMMB!A180,exportMMB!F:F)</f>
        <v>0</v>
      </c>
      <c r="L180" s="19">
        <f t="shared" si="308"/>
        <v>0</v>
      </c>
      <c r="M180" s="32"/>
      <c r="N180" s="19">
        <f t="shared" si="309"/>
        <v>0</v>
      </c>
      <c r="O180" s="42"/>
      <c r="P180" s="42"/>
      <c r="Q180" s="42"/>
      <c r="R180" s="42"/>
      <c r="S180" s="19">
        <f t="shared" si="310"/>
        <v>0</v>
      </c>
      <c r="T180" s="42">
        <f t="shared" si="311"/>
        <v>0</v>
      </c>
      <c r="U180" s="42" t="e">
        <f>SUMIF(#REF!,A180,#REF!)</f>
        <v>#REF!</v>
      </c>
      <c r="V180" s="42" t="e">
        <f>SUMIF(#REF!,A180,#REF!)</f>
        <v>#REF!</v>
      </c>
      <c r="W180" s="42" t="e">
        <f t="shared" si="312"/>
        <v>#REF!</v>
      </c>
      <c r="X180" s="42" t="e">
        <f t="shared" si="313"/>
        <v>#REF!</v>
      </c>
      <c r="Y180" s="42" t="e">
        <f t="shared" si="314"/>
        <v>#REF!</v>
      </c>
      <c r="Z180" s="116" t="e">
        <f t="shared" si="315"/>
        <v>#REF!</v>
      </c>
      <c r="AA180" s="120">
        <f t="shared" si="316"/>
        <v>0</v>
      </c>
      <c r="AB180" s="153">
        <f t="shared" si="280"/>
        <v>0</v>
      </c>
      <c r="AC180" s="1"/>
      <c r="AD180" s="1"/>
      <c r="AE180" s="1"/>
      <c r="AF180" s="1"/>
      <c r="AG180" s="1"/>
      <c r="AH180" s="1"/>
      <c r="AI180" s="1"/>
      <c r="AJ180" s="1"/>
      <c r="AK180" s="1"/>
      <c r="AL180" s="1"/>
      <c r="AM180" s="1"/>
      <c r="AN180" s="1"/>
      <c r="AO180" s="1"/>
    </row>
    <row r="181" spans="1:41" s="3" customFormat="1">
      <c r="A181" s="48">
        <v>2004</v>
      </c>
      <c r="B181" s="53" t="s">
        <v>32</v>
      </c>
      <c r="C181" s="53"/>
      <c r="D181" s="7"/>
      <c r="E181" s="4"/>
      <c r="F181" s="70">
        <v>1</v>
      </c>
      <c r="G181" s="71"/>
      <c r="H181" s="72">
        <f t="shared" si="307"/>
        <v>1</v>
      </c>
      <c r="I181" s="70">
        <v>1</v>
      </c>
      <c r="J181" s="71" t="s">
        <v>216</v>
      </c>
      <c r="K181" s="73">
        <f>SUMIF(exportMMB!D:D,budgetMMB!A181,exportMMB!F:F)</f>
        <v>0</v>
      </c>
      <c r="L181" s="19">
        <f t="shared" si="308"/>
        <v>0</v>
      </c>
      <c r="M181" s="32"/>
      <c r="N181" s="19">
        <f t="shared" si="309"/>
        <v>0</v>
      </c>
      <c r="O181" s="42"/>
      <c r="P181" s="42"/>
      <c r="Q181" s="42"/>
      <c r="R181" s="42"/>
      <c r="S181" s="19">
        <f t="shared" si="310"/>
        <v>0</v>
      </c>
      <c r="T181" s="42">
        <f t="shared" si="311"/>
        <v>0</v>
      </c>
      <c r="U181" s="42" t="e">
        <f>SUMIF(#REF!,A181,#REF!)</f>
        <v>#REF!</v>
      </c>
      <c r="V181" s="42" t="e">
        <f>SUMIF(#REF!,A181,#REF!)</f>
        <v>#REF!</v>
      </c>
      <c r="W181" s="42" t="e">
        <f t="shared" si="312"/>
        <v>#REF!</v>
      </c>
      <c r="X181" s="42" t="e">
        <f t="shared" si="313"/>
        <v>#REF!</v>
      </c>
      <c r="Y181" s="42" t="e">
        <f t="shared" si="314"/>
        <v>#REF!</v>
      </c>
      <c r="Z181" s="116" t="e">
        <f t="shared" si="315"/>
        <v>#REF!</v>
      </c>
      <c r="AA181" s="120">
        <f t="shared" si="316"/>
        <v>0</v>
      </c>
      <c r="AB181" s="153">
        <f t="shared" si="280"/>
        <v>0</v>
      </c>
      <c r="AC181" s="1"/>
      <c r="AD181" s="1"/>
      <c r="AE181" s="1"/>
      <c r="AF181" s="1"/>
      <c r="AG181" s="1"/>
      <c r="AH181" s="1"/>
      <c r="AI181" s="1"/>
      <c r="AJ181" s="1"/>
      <c r="AK181" s="1"/>
      <c r="AL181" s="1"/>
      <c r="AM181" s="1"/>
      <c r="AN181" s="1"/>
      <c r="AO181" s="1"/>
    </row>
    <row r="182" spans="1:41" s="3" customFormat="1">
      <c r="A182" s="180" t="s">
        <v>298</v>
      </c>
      <c r="B182" s="53" t="s">
        <v>296</v>
      </c>
      <c r="C182" s="53"/>
      <c r="D182" s="7"/>
      <c r="E182" s="4"/>
      <c r="F182" s="70">
        <v>1</v>
      </c>
      <c r="G182" s="71"/>
      <c r="H182" s="72">
        <f t="shared" si="307"/>
        <v>1</v>
      </c>
      <c r="I182" s="70">
        <v>1</v>
      </c>
      <c r="J182" s="71" t="s">
        <v>216</v>
      </c>
      <c r="K182" s="73">
        <f>SUMIF(exportMMB!D:D,budgetMMB!A182,exportMMB!F:F)</f>
        <v>0</v>
      </c>
      <c r="L182" s="19">
        <f t="shared" si="308"/>
        <v>0</v>
      </c>
      <c r="M182" s="32"/>
      <c r="N182" s="19">
        <f t="shared" si="309"/>
        <v>0</v>
      </c>
      <c r="O182" s="42"/>
      <c r="P182" s="42"/>
      <c r="Q182" s="42"/>
      <c r="R182" s="42"/>
      <c r="S182" s="19">
        <f t="shared" si="310"/>
        <v>0</v>
      </c>
      <c r="T182" s="42">
        <f t="shared" si="311"/>
        <v>0</v>
      </c>
      <c r="U182" s="42" t="e">
        <f>SUMIF(#REF!,A182,#REF!)</f>
        <v>#REF!</v>
      </c>
      <c r="V182" s="42" t="e">
        <f>SUMIF(#REF!,A182,#REF!)</f>
        <v>#REF!</v>
      </c>
      <c r="W182" s="42" t="e">
        <f t="shared" si="312"/>
        <v>#REF!</v>
      </c>
      <c r="X182" s="42" t="e">
        <f t="shared" si="313"/>
        <v>#REF!</v>
      </c>
      <c r="Y182" s="42" t="e">
        <f t="shared" si="314"/>
        <v>#REF!</v>
      </c>
      <c r="Z182" s="116" t="e">
        <f t="shared" si="315"/>
        <v>#REF!</v>
      </c>
      <c r="AA182" s="120">
        <f t="shared" si="316"/>
        <v>0</v>
      </c>
      <c r="AB182" s="153">
        <f t="shared" si="280"/>
        <v>0</v>
      </c>
      <c r="AC182" s="1"/>
      <c r="AD182" s="1"/>
      <c r="AE182" s="1"/>
      <c r="AF182" s="1"/>
      <c r="AG182" s="1"/>
      <c r="AH182" s="1"/>
      <c r="AI182" s="1"/>
      <c r="AJ182" s="1"/>
      <c r="AK182" s="1"/>
      <c r="AL182" s="1"/>
      <c r="AM182" s="1"/>
      <c r="AN182" s="1"/>
      <c r="AO182" s="1"/>
    </row>
    <row r="183" spans="1:41" s="3" customFormat="1">
      <c r="A183" s="180" t="s">
        <v>299</v>
      </c>
      <c r="B183" s="53" t="s">
        <v>297</v>
      </c>
      <c r="C183" s="53"/>
      <c r="D183" s="7"/>
      <c r="E183" s="4"/>
      <c r="F183" s="70">
        <v>1</v>
      </c>
      <c r="G183" s="71"/>
      <c r="H183" s="72">
        <f t="shared" si="307"/>
        <v>1</v>
      </c>
      <c r="I183" s="70">
        <v>1</v>
      </c>
      <c r="J183" s="71" t="s">
        <v>216</v>
      </c>
      <c r="K183" s="73">
        <f>SUMIF(exportMMB!D:D,budgetMMB!A183,exportMMB!F:F)</f>
        <v>0</v>
      </c>
      <c r="L183" s="19">
        <f t="shared" si="308"/>
        <v>0</v>
      </c>
      <c r="M183" s="32"/>
      <c r="N183" s="19">
        <f t="shared" si="309"/>
        <v>0</v>
      </c>
      <c r="O183" s="42"/>
      <c r="P183" s="42"/>
      <c r="Q183" s="42"/>
      <c r="R183" s="42"/>
      <c r="S183" s="19">
        <f t="shared" si="310"/>
        <v>0</v>
      </c>
      <c r="T183" s="42">
        <f t="shared" si="311"/>
        <v>0</v>
      </c>
      <c r="U183" s="42" t="e">
        <f>SUMIF(#REF!,A183,#REF!)</f>
        <v>#REF!</v>
      </c>
      <c r="V183" s="42" t="e">
        <f>SUMIF(#REF!,A183,#REF!)</f>
        <v>#REF!</v>
      </c>
      <c r="W183" s="42" t="e">
        <f t="shared" si="312"/>
        <v>#REF!</v>
      </c>
      <c r="X183" s="42" t="e">
        <f t="shared" si="313"/>
        <v>#REF!</v>
      </c>
      <c r="Y183" s="42" t="e">
        <f t="shared" si="314"/>
        <v>#REF!</v>
      </c>
      <c r="Z183" s="116" t="e">
        <f t="shared" si="315"/>
        <v>#REF!</v>
      </c>
      <c r="AA183" s="120">
        <f t="shared" si="316"/>
        <v>0</v>
      </c>
      <c r="AB183" s="153">
        <f t="shared" si="280"/>
        <v>0</v>
      </c>
      <c r="AC183" s="1"/>
      <c r="AD183" s="1"/>
      <c r="AE183" s="1"/>
      <c r="AF183" s="1"/>
      <c r="AG183" s="1"/>
      <c r="AH183" s="1"/>
      <c r="AI183" s="1"/>
      <c r="AJ183" s="1"/>
      <c r="AK183" s="1"/>
      <c r="AL183" s="1"/>
      <c r="AM183" s="1"/>
      <c r="AN183" s="1"/>
      <c r="AO183" s="1"/>
    </row>
    <row r="184" spans="1:41" s="3" customFormat="1">
      <c r="A184" s="48">
        <v>2008</v>
      </c>
      <c r="B184" s="53" t="s">
        <v>33</v>
      </c>
      <c r="C184" s="53"/>
      <c r="D184" s="7"/>
      <c r="E184" s="4"/>
      <c r="F184" s="70">
        <v>1</v>
      </c>
      <c r="G184" s="71"/>
      <c r="H184" s="72">
        <f t="shared" ref="H184:H188" si="317">SUM(E184:G184)</f>
        <v>1</v>
      </c>
      <c r="I184" s="70">
        <v>1</v>
      </c>
      <c r="J184" s="71" t="s">
        <v>216</v>
      </c>
      <c r="K184" s="73">
        <f>SUMIF(exportMMB!D:D,budgetMMB!A184,exportMMB!F:F)</f>
        <v>0</v>
      </c>
      <c r="L184" s="19">
        <f t="shared" si="308"/>
        <v>0</v>
      </c>
      <c r="M184" s="32"/>
      <c r="N184" s="19">
        <f t="shared" si="309"/>
        <v>0</v>
      </c>
      <c r="O184" s="42"/>
      <c r="P184" s="42"/>
      <c r="Q184" s="42"/>
      <c r="R184" s="42"/>
      <c r="S184" s="19">
        <f t="shared" si="310"/>
        <v>0</v>
      </c>
      <c r="T184" s="42">
        <f t="shared" si="311"/>
        <v>0</v>
      </c>
      <c r="U184" s="42" t="e">
        <f>SUMIF(#REF!,A184,#REF!)</f>
        <v>#REF!</v>
      </c>
      <c r="V184" s="42" t="e">
        <f>SUMIF(#REF!,A184,#REF!)</f>
        <v>#REF!</v>
      </c>
      <c r="W184" s="42" t="e">
        <f t="shared" si="312"/>
        <v>#REF!</v>
      </c>
      <c r="X184" s="42" t="e">
        <f t="shared" si="313"/>
        <v>#REF!</v>
      </c>
      <c r="Y184" s="42" t="e">
        <f t="shared" si="314"/>
        <v>#REF!</v>
      </c>
      <c r="Z184" s="116" t="e">
        <f t="shared" si="315"/>
        <v>#REF!</v>
      </c>
      <c r="AA184" s="120">
        <f t="shared" si="316"/>
        <v>0</v>
      </c>
      <c r="AB184" s="153">
        <f t="shared" si="280"/>
        <v>0</v>
      </c>
      <c r="AC184" s="1"/>
      <c r="AD184" s="1"/>
      <c r="AE184" s="1"/>
      <c r="AF184" s="1"/>
      <c r="AG184" s="1"/>
      <c r="AH184" s="1"/>
      <c r="AI184" s="1"/>
      <c r="AJ184" s="1"/>
      <c r="AK184" s="1"/>
      <c r="AL184" s="1"/>
      <c r="AM184" s="1"/>
      <c r="AN184" s="1"/>
      <c r="AO184" s="1"/>
    </row>
    <row r="185" spans="1:41" s="3" customFormat="1">
      <c r="A185" s="48">
        <v>2009</v>
      </c>
      <c r="B185" s="53" t="s">
        <v>304</v>
      </c>
      <c r="C185" s="53"/>
      <c r="D185" s="7"/>
      <c r="E185" s="4"/>
      <c r="F185" s="70">
        <v>1</v>
      </c>
      <c r="G185" s="71"/>
      <c r="H185" s="72">
        <f t="shared" si="317"/>
        <v>1</v>
      </c>
      <c r="I185" s="70">
        <v>1</v>
      </c>
      <c r="J185" s="71" t="s">
        <v>216</v>
      </c>
      <c r="K185" s="73">
        <f>SUMIF(exportMMB!D:D,budgetMMB!A185,exportMMB!F:F)</f>
        <v>0</v>
      </c>
      <c r="L185" s="19">
        <f t="shared" si="308"/>
        <v>0</v>
      </c>
      <c r="M185" s="32"/>
      <c r="N185" s="19">
        <f t="shared" si="309"/>
        <v>0</v>
      </c>
      <c r="O185" s="42"/>
      <c r="P185" s="42"/>
      <c r="Q185" s="42"/>
      <c r="R185" s="42"/>
      <c r="S185" s="19">
        <f t="shared" si="310"/>
        <v>0</v>
      </c>
      <c r="T185" s="42">
        <f t="shared" si="311"/>
        <v>0</v>
      </c>
      <c r="U185" s="42" t="e">
        <f>SUMIF(#REF!,A185,#REF!)</f>
        <v>#REF!</v>
      </c>
      <c r="V185" s="42" t="e">
        <f>SUMIF(#REF!,A185,#REF!)</f>
        <v>#REF!</v>
      </c>
      <c r="W185" s="42" t="e">
        <f t="shared" si="312"/>
        <v>#REF!</v>
      </c>
      <c r="X185" s="42" t="e">
        <f t="shared" si="313"/>
        <v>#REF!</v>
      </c>
      <c r="Y185" s="42" t="e">
        <f t="shared" si="314"/>
        <v>#REF!</v>
      </c>
      <c r="Z185" s="116" t="e">
        <f t="shared" si="315"/>
        <v>#REF!</v>
      </c>
      <c r="AA185" s="120">
        <f t="shared" si="316"/>
        <v>0</v>
      </c>
      <c r="AB185" s="153">
        <f t="shared" si="280"/>
        <v>0</v>
      </c>
      <c r="AC185" s="1"/>
      <c r="AD185" s="1"/>
      <c r="AE185" s="1"/>
      <c r="AF185" s="1"/>
      <c r="AG185" s="1"/>
      <c r="AH185" s="1"/>
      <c r="AI185" s="1"/>
      <c r="AJ185" s="1"/>
      <c r="AK185" s="1"/>
      <c r="AL185" s="1"/>
      <c r="AM185" s="1"/>
      <c r="AN185" s="1"/>
      <c r="AO185" s="1"/>
    </row>
    <row r="186" spans="1:41" s="3" customFormat="1">
      <c r="A186" s="48">
        <v>2010</v>
      </c>
      <c r="B186" s="53" t="s">
        <v>667</v>
      </c>
      <c r="C186" s="53"/>
      <c r="D186" s="7"/>
      <c r="E186" s="4"/>
      <c r="F186" s="70">
        <v>1</v>
      </c>
      <c r="G186" s="71"/>
      <c r="H186" s="72">
        <f t="shared" si="317"/>
        <v>1</v>
      </c>
      <c r="I186" s="70">
        <v>1</v>
      </c>
      <c r="J186" s="71" t="s">
        <v>216</v>
      </c>
      <c r="K186" s="73">
        <f>SUMIF(exportMMB!D:D,budgetMMB!A186,exportMMB!F:F)</f>
        <v>0</v>
      </c>
      <c r="L186" s="19">
        <f t="shared" si="308"/>
        <v>0</v>
      </c>
      <c r="M186" s="32"/>
      <c r="N186" s="19">
        <f t="shared" si="309"/>
        <v>0</v>
      </c>
      <c r="O186" s="42"/>
      <c r="P186" s="42"/>
      <c r="Q186" s="42"/>
      <c r="R186" s="42"/>
      <c r="S186" s="19">
        <f t="shared" si="310"/>
        <v>0</v>
      </c>
      <c r="T186" s="42">
        <f t="shared" si="311"/>
        <v>0</v>
      </c>
      <c r="U186" s="42" t="e">
        <f>SUMIF(#REF!,A186,#REF!)</f>
        <v>#REF!</v>
      </c>
      <c r="V186" s="42" t="e">
        <f>SUMIF(#REF!,A186,#REF!)</f>
        <v>#REF!</v>
      </c>
      <c r="W186" s="42" t="e">
        <f t="shared" si="312"/>
        <v>#REF!</v>
      </c>
      <c r="X186" s="42" t="e">
        <f t="shared" si="313"/>
        <v>#REF!</v>
      </c>
      <c r="Y186" s="42" t="e">
        <f t="shared" si="314"/>
        <v>#REF!</v>
      </c>
      <c r="Z186" s="116" t="e">
        <f t="shared" si="315"/>
        <v>#REF!</v>
      </c>
      <c r="AA186" s="120">
        <f t="shared" si="316"/>
        <v>0</v>
      </c>
      <c r="AB186" s="153">
        <f t="shared" si="280"/>
        <v>0</v>
      </c>
      <c r="AC186" s="1"/>
      <c r="AD186" s="1"/>
      <c r="AE186" s="1"/>
      <c r="AF186" s="1"/>
      <c r="AG186" s="1"/>
      <c r="AH186" s="1"/>
      <c r="AI186" s="1"/>
      <c r="AJ186" s="1"/>
      <c r="AK186" s="1"/>
      <c r="AL186" s="1"/>
      <c r="AM186" s="1"/>
      <c r="AN186" s="1"/>
      <c r="AO186" s="1"/>
    </row>
    <row r="187" spans="1:41" s="3" customFormat="1">
      <c r="A187" s="48">
        <v>2011</v>
      </c>
      <c r="B187" s="53" t="s">
        <v>589</v>
      </c>
      <c r="C187" s="53"/>
      <c r="D187" s="7"/>
      <c r="E187" s="4"/>
      <c r="F187" s="70">
        <v>1</v>
      </c>
      <c r="G187" s="71"/>
      <c r="H187" s="72">
        <f t="shared" si="317"/>
        <v>1</v>
      </c>
      <c r="I187" s="70">
        <v>1</v>
      </c>
      <c r="J187" s="71" t="s">
        <v>216</v>
      </c>
      <c r="K187" s="73">
        <f>SUMIF(exportMMB!D:D,budgetMMB!A187,exportMMB!F:F)</f>
        <v>0</v>
      </c>
      <c r="L187" s="19">
        <f t="shared" si="308"/>
        <v>0</v>
      </c>
      <c r="M187" s="32"/>
      <c r="N187" s="19">
        <f t="shared" si="309"/>
        <v>0</v>
      </c>
      <c r="O187" s="42"/>
      <c r="P187" s="42"/>
      <c r="Q187" s="42"/>
      <c r="R187" s="42"/>
      <c r="S187" s="19">
        <f t="shared" si="310"/>
        <v>0</v>
      </c>
      <c r="T187" s="42">
        <f t="shared" si="311"/>
        <v>0</v>
      </c>
      <c r="U187" s="42" t="e">
        <f>SUMIF(#REF!,A187,#REF!)</f>
        <v>#REF!</v>
      </c>
      <c r="V187" s="42" t="e">
        <f>SUMIF(#REF!,A187,#REF!)</f>
        <v>#REF!</v>
      </c>
      <c r="W187" s="42" t="e">
        <f t="shared" si="312"/>
        <v>#REF!</v>
      </c>
      <c r="X187" s="42" t="e">
        <f t="shared" si="313"/>
        <v>#REF!</v>
      </c>
      <c r="Y187" s="42" t="e">
        <f t="shared" si="314"/>
        <v>#REF!</v>
      </c>
      <c r="Z187" s="116" t="e">
        <f t="shared" si="315"/>
        <v>#REF!</v>
      </c>
      <c r="AA187" s="120">
        <f t="shared" si="316"/>
        <v>0</v>
      </c>
      <c r="AB187" s="153">
        <f t="shared" si="280"/>
        <v>0</v>
      </c>
      <c r="AC187" s="1"/>
      <c r="AD187" s="1"/>
      <c r="AE187" s="1"/>
      <c r="AF187" s="1"/>
      <c r="AG187" s="1"/>
      <c r="AH187" s="1"/>
      <c r="AI187" s="1"/>
      <c r="AJ187" s="1"/>
      <c r="AK187" s="1"/>
      <c r="AL187" s="1"/>
      <c r="AM187" s="1"/>
      <c r="AN187" s="1"/>
      <c r="AO187" s="1"/>
    </row>
    <row r="188" spans="1:41" s="3" customFormat="1">
      <c r="A188" s="48">
        <v>2012</v>
      </c>
      <c r="B188" s="53" t="s">
        <v>590</v>
      </c>
      <c r="C188" s="53"/>
      <c r="D188" s="7"/>
      <c r="E188" s="4"/>
      <c r="F188" s="70">
        <v>1</v>
      </c>
      <c r="G188" s="71"/>
      <c r="H188" s="72">
        <f t="shared" si="317"/>
        <v>1</v>
      </c>
      <c r="I188" s="70">
        <v>1</v>
      </c>
      <c r="J188" s="71" t="s">
        <v>216</v>
      </c>
      <c r="K188" s="73">
        <f>SUMIF(exportMMB!D:D,budgetMMB!A188,exportMMB!F:F)</f>
        <v>0</v>
      </c>
      <c r="L188" s="19">
        <f t="shared" si="308"/>
        <v>0</v>
      </c>
      <c r="M188" s="32"/>
      <c r="N188" s="19">
        <f t="shared" si="309"/>
        <v>0</v>
      </c>
      <c r="O188" s="42"/>
      <c r="P188" s="42"/>
      <c r="Q188" s="42"/>
      <c r="R188" s="42"/>
      <c r="S188" s="19">
        <f t="shared" si="310"/>
        <v>0</v>
      </c>
      <c r="T188" s="42">
        <f t="shared" si="311"/>
        <v>0</v>
      </c>
      <c r="U188" s="42" t="e">
        <f>SUMIF(#REF!,A188,#REF!)</f>
        <v>#REF!</v>
      </c>
      <c r="V188" s="42" t="e">
        <f>SUMIF(#REF!,A188,#REF!)</f>
        <v>#REF!</v>
      </c>
      <c r="W188" s="42" t="e">
        <f t="shared" si="312"/>
        <v>#REF!</v>
      </c>
      <c r="X188" s="42" t="e">
        <f t="shared" si="313"/>
        <v>#REF!</v>
      </c>
      <c r="Y188" s="42" t="e">
        <f t="shared" si="314"/>
        <v>#REF!</v>
      </c>
      <c r="Z188" s="116" t="e">
        <f t="shared" si="315"/>
        <v>#REF!</v>
      </c>
      <c r="AA188" s="120">
        <f t="shared" si="316"/>
        <v>0</v>
      </c>
      <c r="AB188" s="153">
        <f t="shared" si="280"/>
        <v>0</v>
      </c>
      <c r="AC188" s="1"/>
      <c r="AD188" s="1"/>
      <c r="AE188" s="1"/>
      <c r="AF188" s="1"/>
      <c r="AG188" s="1"/>
      <c r="AH188" s="1"/>
      <c r="AI188" s="1"/>
      <c r="AJ188" s="1"/>
      <c r="AK188" s="1"/>
      <c r="AL188" s="1"/>
      <c r="AM188" s="1"/>
      <c r="AN188" s="1"/>
      <c r="AO188" s="1"/>
    </row>
    <row r="189" spans="1:41" s="3" customFormat="1">
      <c r="A189" s="48">
        <v>2013</v>
      </c>
      <c r="B189" s="53" t="s">
        <v>591</v>
      </c>
      <c r="C189" s="53"/>
      <c r="D189" s="7"/>
      <c r="E189" s="4"/>
      <c r="F189" s="70">
        <v>1</v>
      </c>
      <c r="G189" s="71"/>
      <c r="H189" s="72">
        <f t="shared" ref="H189" si="318">SUM(E189:G189)</f>
        <v>1</v>
      </c>
      <c r="I189" s="70">
        <v>1</v>
      </c>
      <c r="J189" s="71" t="s">
        <v>216</v>
      </c>
      <c r="K189" s="73">
        <f>SUMIF(exportMMB!D:D,budgetMMB!A189,exportMMB!F:F)</f>
        <v>0</v>
      </c>
      <c r="L189" s="19">
        <f t="shared" si="308"/>
        <v>0</v>
      </c>
      <c r="M189" s="32"/>
      <c r="N189" s="19">
        <f t="shared" si="309"/>
        <v>0</v>
      </c>
      <c r="O189" s="42"/>
      <c r="P189" s="42"/>
      <c r="Q189" s="42"/>
      <c r="R189" s="42"/>
      <c r="S189" s="19">
        <f t="shared" si="310"/>
        <v>0</v>
      </c>
      <c r="T189" s="42">
        <f t="shared" si="311"/>
        <v>0</v>
      </c>
      <c r="U189" s="42" t="e">
        <f>SUMIF(#REF!,A189,#REF!)</f>
        <v>#REF!</v>
      </c>
      <c r="V189" s="42" t="e">
        <f>SUMIF(#REF!,A189,#REF!)</f>
        <v>#REF!</v>
      </c>
      <c r="W189" s="42" t="e">
        <f t="shared" si="312"/>
        <v>#REF!</v>
      </c>
      <c r="X189" s="42" t="e">
        <f t="shared" si="313"/>
        <v>#REF!</v>
      </c>
      <c r="Y189" s="42" t="e">
        <f t="shared" si="314"/>
        <v>#REF!</v>
      </c>
      <c r="Z189" s="116" t="e">
        <f t="shared" si="315"/>
        <v>#REF!</v>
      </c>
      <c r="AA189" s="120">
        <f t="shared" si="316"/>
        <v>0</v>
      </c>
      <c r="AB189" s="153">
        <f t="shared" si="280"/>
        <v>0</v>
      </c>
      <c r="AC189" s="1"/>
      <c r="AD189" s="1"/>
      <c r="AE189" s="1"/>
      <c r="AF189" s="1"/>
      <c r="AG189" s="1"/>
      <c r="AH189" s="1"/>
      <c r="AI189" s="1"/>
      <c r="AJ189" s="1"/>
      <c r="AK189" s="1"/>
      <c r="AL189" s="1"/>
      <c r="AM189" s="1"/>
      <c r="AN189" s="1"/>
      <c r="AO189" s="1"/>
    </row>
    <row r="190" spans="1:41" s="3" customFormat="1">
      <c r="A190" s="48">
        <v>2014</v>
      </c>
      <c r="B190" s="53" t="s">
        <v>34</v>
      </c>
      <c r="C190" s="53"/>
      <c r="D190" s="7"/>
      <c r="E190" s="4"/>
      <c r="F190" s="70">
        <v>1</v>
      </c>
      <c r="G190" s="71"/>
      <c r="H190" s="72">
        <f t="shared" ref="H190:H197" si="319">SUM(E190:G190)</f>
        <v>1</v>
      </c>
      <c r="I190" s="70">
        <v>1</v>
      </c>
      <c r="J190" s="71" t="s">
        <v>216</v>
      </c>
      <c r="K190" s="73">
        <f>SUMIF(exportMMB!D:D,budgetMMB!A190,exportMMB!F:F)</f>
        <v>0</v>
      </c>
      <c r="L190" s="19">
        <f t="shared" si="308"/>
        <v>0</v>
      </c>
      <c r="M190" s="32"/>
      <c r="N190" s="19">
        <f t="shared" si="309"/>
        <v>0</v>
      </c>
      <c r="O190" s="42"/>
      <c r="P190" s="42"/>
      <c r="Q190" s="42"/>
      <c r="R190" s="42"/>
      <c r="S190" s="19">
        <f t="shared" si="310"/>
        <v>0</v>
      </c>
      <c r="T190" s="42">
        <f t="shared" si="311"/>
        <v>0</v>
      </c>
      <c r="U190" s="42" t="e">
        <f>SUMIF(#REF!,A190,#REF!)</f>
        <v>#REF!</v>
      </c>
      <c r="V190" s="42" t="e">
        <f>SUMIF(#REF!,A190,#REF!)</f>
        <v>#REF!</v>
      </c>
      <c r="W190" s="42" t="e">
        <f t="shared" si="312"/>
        <v>#REF!</v>
      </c>
      <c r="X190" s="42" t="e">
        <f t="shared" si="313"/>
        <v>#REF!</v>
      </c>
      <c r="Y190" s="42" t="e">
        <f t="shared" si="314"/>
        <v>#REF!</v>
      </c>
      <c r="Z190" s="116" t="e">
        <f t="shared" si="315"/>
        <v>#REF!</v>
      </c>
      <c r="AA190" s="120">
        <f t="shared" si="316"/>
        <v>0</v>
      </c>
      <c r="AB190" s="153">
        <f t="shared" si="280"/>
        <v>0</v>
      </c>
      <c r="AC190" s="1"/>
      <c r="AD190" s="1"/>
      <c r="AE190" s="1"/>
      <c r="AF190" s="1"/>
      <c r="AG190" s="1"/>
      <c r="AH190" s="1"/>
      <c r="AI190" s="1"/>
      <c r="AJ190" s="1"/>
      <c r="AK190" s="1"/>
      <c r="AL190" s="1"/>
      <c r="AM190" s="1"/>
      <c r="AN190" s="1"/>
      <c r="AO190" s="1"/>
    </row>
    <row r="191" spans="1:41" s="3" customFormat="1">
      <c r="A191" s="180" t="s">
        <v>844</v>
      </c>
      <c r="B191" s="53" t="s">
        <v>841</v>
      </c>
      <c r="C191" s="53"/>
      <c r="D191" s="7"/>
      <c r="E191" s="4"/>
      <c r="F191" s="70">
        <v>1</v>
      </c>
      <c r="G191" s="71"/>
      <c r="H191" s="72">
        <f t="shared" si="319"/>
        <v>1</v>
      </c>
      <c r="I191" s="70">
        <v>1</v>
      </c>
      <c r="J191" s="71" t="s">
        <v>216</v>
      </c>
      <c r="K191" s="73">
        <f>SUMIF(exportMMB!D:D,budgetMMB!A191,exportMMB!F:F)</f>
        <v>0</v>
      </c>
      <c r="L191" s="19">
        <f t="shared" si="308"/>
        <v>0</v>
      </c>
      <c r="M191" s="32"/>
      <c r="N191" s="19">
        <f t="shared" si="309"/>
        <v>0</v>
      </c>
      <c r="O191" s="42"/>
      <c r="P191" s="42"/>
      <c r="Q191" s="42"/>
      <c r="R191" s="42"/>
      <c r="S191" s="19">
        <f t="shared" si="310"/>
        <v>0</v>
      </c>
      <c r="T191" s="42">
        <f t="shared" si="311"/>
        <v>0</v>
      </c>
      <c r="U191" s="42" t="e">
        <f>SUMIF(#REF!,A191,#REF!)</f>
        <v>#REF!</v>
      </c>
      <c r="V191" s="42" t="e">
        <f>SUMIF(#REF!,A191,#REF!)</f>
        <v>#REF!</v>
      </c>
      <c r="W191" s="42" t="e">
        <f t="shared" si="312"/>
        <v>#REF!</v>
      </c>
      <c r="X191" s="42" t="e">
        <f t="shared" si="313"/>
        <v>#REF!</v>
      </c>
      <c r="Y191" s="42" t="e">
        <f t="shared" si="314"/>
        <v>#REF!</v>
      </c>
      <c r="Z191" s="116" t="e">
        <f t="shared" si="315"/>
        <v>#REF!</v>
      </c>
      <c r="AA191" s="120">
        <f t="shared" si="316"/>
        <v>0</v>
      </c>
      <c r="AB191" s="153">
        <f t="shared" si="280"/>
        <v>0</v>
      </c>
      <c r="AC191" s="1"/>
      <c r="AD191" s="1"/>
      <c r="AE191" s="1"/>
      <c r="AF191" s="1"/>
      <c r="AG191" s="1"/>
      <c r="AH191" s="1"/>
      <c r="AI191" s="1"/>
      <c r="AJ191" s="1"/>
      <c r="AK191" s="1"/>
      <c r="AL191" s="1"/>
      <c r="AM191" s="1"/>
      <c r="AN191" s="1"/>
      <c r="AO191" s="1"/>
    </row>
    <row r="192" spans="1:41" s="3" customFormat="1">
      <c r="A192" s="214">
        <v>2016</v>
      </c>
      <c r="B192" s="186" t="s">
        <v>1097</v>
      </c>
      <c r="C192" s="53"/>
      <c r="D192" s="7"/>
      <c r="E192" s="4"/>
      <c r="F192" s="70">
        <v>1</v>
      </c>
      <c r="G192" s="71"/>
      <c r="H192" s="72">
        <f t="shared" ref="H192:H193" si="320">SUM(E192:G192)</f>
        <v>1</v>
      </c>
      <c r="I192" s="70">
        <v>1</v>
      </c>
      <c r="J192" s="71" t="s">
        <v>216</v>
      </c>
      <c r="K192" s="73">
        <f>SUMIF(exportMMB!D:D,budgetMMB!A192,exportMMB!F:F)</f>
        <v>0</v>
      </c>
      <c r="L192" s="19">
        <f t="shared" ref="L192:L193" si="321">H192*I192*K192</f>
        <v>0</v>
      </c>
      <c r="M192" s="32"/>
      <c r="N192" s="19">
        <f t="shared" ref="N192:N193" si="322">MAX(L192-SUM(O192:R192),0)</f>
        <v>0</v>
      </c>
      <c r="O192" s="42"/>
      <c r="P192" s="42"/>
      <c r="Q192" s="42"/>
      <c r="R192" s="42"/>
      <c r="S192" s="19">
        <f t="shared" ref="S192:S193" si="323">L192-SUM(N192:R192)</f>
        <v>0</v>
      </c>
      <c r="T192" s="42">
        <f t="shared" ref="T192:T193" si="324">N192</f>
        <v>0</v>
      </c>
      <c r="U192" s="42"/>
      <c r="V192" s="42"/>
      <c r="W192" s="42"/>
      <c r="X192" s="42"/>
      <c r="Y192" s="42"/>
      <c r="Z192" s="116"/>
      <c r="AA192" s="120"/>
      <c r="AB192" s="153"/>
      <c r="AC192" s="1"/>
      <c r="AD192" s="1"/>
      <c r="AE192" s="1"/>
      <c r="AF192" s="1"/>
      <c r="AG192" s="1"/>
      <c r="AH192" s="1"/>
      <c r="AI192" s="1"/>
      <c r="AJ192" s="1"/>
      <c r="AK192" s="1"/>
      <c r="AL192" s="1"/>
      <c r="AM192" s="1"/>
      <c r="AN192" s="1"/>
      <c r="AO192" s="1"/>
    </row>
    <row r="193" spans="1:41" s="3" customFormat="1">
      <c r="A193" s="214">
        <v>2017</v>
      </c>
      <c r="B193" s="186" t="s">
        <v>1098</v>
      </c>
      <c r="C193" s="53"/>
      <c r="D193" s="7"/>
      <c r="E193" s="4"/>
      <c r="F193" s="70">
        <v>1</v>
      </c>
      <c r="G193" s="71"/>
      <c r="H193" s="72">
        <f t="shared" si="320"/>
        <v>1</v>
      </c>
      <c r="I193" s="70">
        <v>1</v>
      </c>
      <c r="J193" s="71" t="s">
        <v>216</v>
      </c>
      <c r="K193" s="73">
        <f>SUMIF(exportMMB!D:D,budgetMMB!A193,exportMMB!F:F)</f>
        <v>0</v>
      </c>
      <c r="L193" s="19">
        <f t="shared" si="321"/>
        <v>0</v>
      </c>
      <c r="M193" s="32"/>
      <c r="N193" s="19">
        <f t="shared" si="322"/>
        <v>0</v>
      </c>
      <c r="O193" s="42"/>
      <c r="P193" s="42"/>
      <c r="Q193" s="42"/>
      <c r="R193" s="42"/>
      <c r="S193" s="19">
        <f t="shared" si="323"/>
        <v>0</v>
      </c>
      <c r="T193" s="42">
        <f t="shared" si="324"/>
        <v>0</v>
      </c>
      <c r="U193" s="42"/>
      <c r="V193" s="42"/>
      <c r="W193" s="42"/>
      <c r="X193" s="42"/>
      <c r="Y193" s="42"/>
      <c r="Z193" s="116"/>
      <c r="AA193" s="120"/>
      <c r="AB193" s="153"/>
      <c r="AC193" s="1"/>
      <c r="AD193" s="1"/>
      <c r="AE193" s="1"/>
      <c r="AF193" s="1"/>
      <c r="AG193" s="1"/>
      <c r="AH193" s="1"/>
      <c r="AI193" s="1"/>
      <c r="AJ193" s="1"/>
      <c r="AK193" s="1"/>
      <c r="AL193" s="1"/>
      <c r="AM193" s="1"/>
      <c r="AN193" s="1"/>
      <c r="AO193" s="1"/>
    </row>
    <row r="194" spans="1:41" s="3" customFormat="1">
      <c r="A194" s="48">
        <v>2020</v>
      </c>
      <c r="B194" s="53" t="s">
        <v>35</v>
      </c>
      <c r="C194" s="53"/>
      <c r="D194" s="7"/>
      <c r="E194" s="4"/>
      <c r="F194" s="70">
        <v>1</v>
      </c>
      <c r="G194" s="71"/>
      <c r="H194" s="72">
        <f t="shared" si="319"/>
        <v>1</v>
      </c>
      <c r="I194" s="70">
        <v>1</v>
      </c>
      <c r="J194" s="71" t="s">
        <v>216</v>
      </c>
      <c r="K194" s="73">
        <f>SUMIF(exportMMB!D:D,budgetMMB!A194,exportMMB!F:F)</f>
        <v>0</v>
      </c>
      <c r="L194" s="19">
        <f t="shared" si="308"/>
        <v>0</v>
      </c>
      <c r="M194" s="32"/>
      <c r="N194" s="19">
        <f t="shared" si="309"/>
        <v>0</v>
      </c>
      <c r="O194" s="42"/>
      <c r="P194" s="42"/>
      <c r="Q194" s="42"/>
      <c r="R194" s="42"/>
      <c r="S194" s="19">
        <f t="shared" si="310"/>
        <v>0</v>
      </c>
      <c r="T194" s="42">
        <f t="shared" si="311"/>
        <v>0</v>
      </c>
      <c r="U194" s="42" t="e">
        <f>SUMIF(#REF!,A194,#REF!)</f>
        <v>#REF!</v>
      </c>
      <c r="V194" s="42" t="e">
        <f>SUMIF(#REF!,A194,#REF!)</f>
        <v>#REF!</v>
      </c>
      <c r="W194" s="42" t="e">
        <f t="shared" si="312"/>
        <v>#REF!</v>
      </c>
      <c r="X194" s="42" t="e">
        <f t="shared" si="313"/>
        <v>#REF!</v>
      </c>
      <c r="Y194" s="42" t="e">
        <f t="shared" si="314"/>
        <v>#REF!</v>
      </c>
      <c r="Z194" s="116" t="e">
        <f t="shared" si="315"/>
        <v>#REF!</v>
      </c>
      <c r="AA194" s="120">
        <f t="shared" si="316"/>
        <v>0</v>
      </c>
      <c r="AB194" s="153">
        <f t="shared" si="280"/>
        <v>0</v>
      </c>
      <c r="AC194" s="1"/>
      <c r="AD194" s="1"/>
      <c r="AE194" s="1"/>
      <c r="AF194" s="1"/>
      <c r="AG194" s="1"/>
      <c r="AH194" s="1"/>
      <c r="AI194" s="1"/>
      <c r="AJ194" s="1"/>
      <c r="AK194" s="1"/>
      <c r="AL194" s="1"/>
      <c r="AM194" s="1"/>
      <c r="AN194" s="1"/>
      <c r="AO194" s="1"/>
    </row>
    <row r="195" spans="1:41" s="3" customFormat="1">
      <c r="A195" s="48">
        <v>2021</v>
      </c>
      <c r="B195" s="53" t="s">
        <v>36</v>
      </c>
      <c r="C195" s="53"/>
      <c r="D195" s="7"/>
      <c r="E195" s="4"/>
      <c r="F195" s="70">
        <v>1</v>
      </c>
      <c r="G195" s="71"/>
      <c r="H195" s="72">
        <f t="shared" si="319"/>
        <v>1</v>
      </c>
      <c r="I195" s="70">
        <v>1</v>
      </c>
      <c r="J195" s="71" t="s">
        <v>216</v>
      </c>
      <c r="K195" s="73">
        <f>SUMIF(exportMMB!D:D,budgetMMB!A195,exportMMB!F:F)</f>
        <v>0</v>
      </c>
      <c r="L195" s="19">
        <f t="shared" si="308"/>
        <v>0</v>
      </c>
      <c r="M195" s="32"/>
      <c r="N195" s="19">
        <f t="shared" si="309"/>
        <v>0</v>
      </c>
      <c r="O195" s="42"/>
      <c r="P195" s="42"/>
      <c r="Q195" s="42"/>
      <c r="R195" s="42"/>
      <c r="S195" s="19">
        <f t="shared" si="310"/>
        <v>0</v>
      </c>
      <c r="T195" s="42">
        <f t="shared" si="311"/>
        <v>0</v>
      </c>
      <c r="U195" s="42" t="e">
        <f>SUMIF(#REF!,A195,#REF!)</f>
        <v>#REF!</v>
      </c>
      <c r="V195" s="42" t="e">
        <f>SUMIF(#REF!,A195,#REF!)</f>
        <v>#REF!</v>
      </c>
      <c r="W195" s="42" t="e">
        <f t="shared" si="312"/>
        <v>#REF!</v>
      </c>
      <c r="X195" s="42" t="e">
        <f t="shared" si="313"/>
        <v>#REF!</v>
      </c>
      <c r="Y195" s="42" t="e">
        <f t="shared" si="314"/>
        <v>#REF!</v>
      </c>
      <c r="Z195" s="116" t="e">
        <f t="shared" si="315"/>
        <v>#REF!</v>
      </c>
      <c r="AA195" s="120">
        <f t="shared" si="316"/>
        <v>0</v>
      </c>
      <c r="AB195" s="153">
        <f t="shared" si="280"/>
        <v>0</v>
      </c>
      <c r="AC195" s="1"/>
      <c r="AD195" s="1"/>
      <c r="AE195" s="1"/>
      <c r="AF195" s="1"/>
      <c r="AG195" s="1"/>
      <c r="AH195" s="1"/>
      <c r="AI195" s="1"/>
      <c r="AJ195" s="1"/>
      <c r="AK195" s="1"/>
      <c r="AL195" s="1"/>
      <c r="AM195" s="1"/>
      <c r="AN195" s="1"/>
      <c r="AO195" s="1"/>
    </row>
    <row r="196" spans="1:41" s="3" customFormat="1">
      <c r="A196" s="48">
        <v>2023</v>
      </c>
      <c r="B196" s="53" t="s">
        <v>592</v>
      </c>
      <c r="C196" s="53"/>
      <c r="D196" s="7"/>
      <c r="E196" s="4"/>
      <c r="F196" s="70">
        <v>1</v>
      </c>
      <c r="G196" s="71"/>
      <c r="H196" s="72">
        <f t="shared" si="319"/>
        <v>1</v>
      </c>
      <c r="I196" s="70">
        <v>1</v>
      </c>
      <c r="J196" s="71" t="s">
        <v>216</v>
      </c>
      <c r="K196" s="73">
        <f>SUMIF(exportMMB!D:D,budgetMMB!A196,exportMMB!F:F)</f>
        <v>0</v>
      </c>
      <c r="L196" s="19">
        <f t="shared" si="308"/>
        <v>0</v>
      </c>
      <c r="M196" s="32"/>
      <c r="N196" s="19">
        <f t="shared" si="309"/>
        <v>0</v>
      </c>
      <c r="O196" s="42"/>
      <c r="P196" s="42"/>
      <c r="Q196" s="42"/>
      <c r="R196" s="42"/>
      <c r="S196" s="19">
        <f t="shared" si="310"/>
        <v>0</v>
      </c>
      <c r="T196" s="42">
        <f t="shared" si="311"/>
        <v>0</v>
      </c>
      <c r="U196" s="42" t="e">
        <f>SUMIF(#REF!,A196,#REF!)</f>
        <v>#REF!</v>
      </c>
      <c r="V196" s="42" t="e">
        <f>SUMIF(#REF!,A196,#REF!)</f>
        <v>#REF!</v>
      </c>
      <c r="W196" s="42" t="e">
        <f t="shared" si="312"/>
        <v>#REF!</v>
      </c>
      <c r="X196" s="42" t="e">
        <f t="shared" si="313"/>
        <v>#REF!</v>
      </c>
      <c r="Y196" s="42" t="e">
        <f t="shared" si="314"/>
        <v>#REF!</v>
      </c>
      <c r="Z196" s="116" t="e">
        <f t="shared" si="315"/>
        <v>#REF!</v>
      </c>
      <c r="AA196" s="120">
        <f t="shared" si="316"/>
        <v>0</v>
      </c>
      <c r="AB196" s="153">
        <f t="shared" si="280"/>
        <v>0</v>
      </c>
      <c r="AC196" s="1"/>
      <c r="AD196" s="1"/>
      <c r="AE196" s="1"/>
      <c r="AF196" s="1"/>
      <c r="AG196" s="1"/>
      <c r="AH196" s="1"/>
      <c r="AI196" s="1"/>
      <c r="AJ196" s="1"/>
      <c r="AK196" s="1"/>
      <c r="AL196" s="1"/>
      <c r="AM196" s="1"/>
      <c r="AN196" s="1"/>
      <c r="AO196" s="1"/>
    </row>
    <row r="197" spans="1:41" s="3" customFormat="1">
      <c r="A197" s="48">
        <v>2024</v>
      </c>
      <c r="B197" s="53" t="s">
        <v>669</v>
      </c>
      <c r="C197" s="53"/>
      <c r="D197" s="7"/>
      <c r="E197" s="4"/>
      <c r="F197" s="70">
        <v>1</v>
      </c>
      <c r="G197" s="71"/>
      <c r="H197" s="72">
        <f t="shared" si="319"/>
        <v>1</v>
      </c>
      <c r="I197" s="70">
        <v>1</v>
      </c>
      <c r="J197" s="71" t="s">
        <v>216</v>
      </c>
      <c r="K197" s="73">
        <f>SUMIF(exportMMB!D:D,budgetMMB!A197,exportMMB!F:F)</f>
        <v>0</v>
      </c>
      <c r="L197" s="19">
        <f t="shared" si="308"/>
        <v>0</v>
      </c>
      <c r="M197" s="32"/>
      <c r="N197" s="19">
        <f t="shared" si="309"/>
        <v>0</v>
      </c>
      <c r="O197" s="42"/>
      <c r="P197" s="42"/>
      <c r="Q197" s="42"/>
      <c r="R197" s="42"/>
      <c r="S197" s="19">
        <f t="shared" si="310"/>
        <v>0</v>
      </c>
      <c r="T197" s="42">
        <f t="shared" si="311"/>
        <v>0</v>
      </c>
      <c r="U197" s="42" t="e">
        <f>SUMIF(#REF!,A197,#REF!)</f>
        <v>#REF!</v>
      </c>
      <c r="V197" s="42" t="e">
        <f>SUMIF(#REF!,A197,#REF!)</f>
        <v>#REF!</v>
      </c>
      <c r="W197" s="42" t="e">
        <f t="shared" si="312"/>
        <v>#REF!</v>
      </c>
      <c r="X197" s="42" t="e">
        <f t="shared" si="313"/>
        <v>#REF!</v>
      </c>
      <c r="Y197" s="42" t="e">
        <f t="shared" si="314"/>
        <v>#REF!</v>
      </c>
      <c r="Z197" s="116" t="e">
        <f t="shared" si="315"/>
        <v>#REF!</v>
      </c>
      <c r="AA197" s="120">
        <f t="shared" si="316"/>
        <v>0</v>
      </c>
      <c r="AB197" s="153">
        <f t="shared" si="280"/>
        <v>0</v>
      </c>
      <c r="AC197" s="1"/>
      <c r="AD197" s="1"/>
      <c r="AE197" s="1"/>
      <c r="AF197" s="1"/>
      <c r="AG197" s="1"/>
      <c r="AH197" s="1"/>
      <c r="AI197" s="1"/>
      <c r="AJ197" s="1"/>
      <c r="AK197" s="1"/>
      <c r="AL197" s="1"/>
      <c r="AM197" s="1"/>
      <c r="AN197" s="1"/>
      <c r="AO197" s="1"/>
    </row>
    <row r="198" spans="1:41" s="3" customFormat="1">
      <c r="A198" s="48">
        <v>2025</v>
      </c>
      <c r="B198" s="53" t="s">
        <v>670</v>
      </c>
      <c r="C198" s="53"/>
      <c r="D198" s="7"/>
      <c r="E198" s="4"/>
      <c r="F198" s="70">
        <v>1</v>
      </c>
      <c r="G198" s="71"/>
      <c r="H198" s="72">
        <f t="shared" ref="H198:H204" si="325">SUM(E198:G198)</f>
        <v>1</v>
      </c>
      <c r="I198" s="70">
        <v>1</v>
      </c>
      <c r="J198" s="71" t="s">
        <v>216</v>
      </c>
      <c r="K198" s="73">
        <f>SUMIF(exportMMB!D:D,budgetMMB!A198,exportMMB!F:F)</f>
        <v>0</v>
      </c>
      <c r="L198" s="19">
        <f t="shared" si="308"/>
        <v>0</v>
      </c>
      <c r="M198" s="32"/>
      <c r="N198" s="19">
        <f t="shared" si="309"/>
        <v>0</v>
      </c>
      <c r="O198" s="42"/>
      <c r="P198" s="42"/>
      <c r="Q198" s="42"/>
      <c r="R198" s="42"/>
      <c r="S198" s="19">
        <f t="shared" si="310"/>
        <v>0</v>
      </c>
      <c r="T198" s="42">
        <f t="shared" si="311"/>
        <v>0</v>
      </c>
      <c r="U198" s="42" t="e">
        <f>SUMIF(#REF!,A198,#REF!)</f>
        <v>#REF!</v>
      </c>
      <c r="V198" s="42" t="e">
        <f>SUMIF(#REF!,A198,#REF!)</f>
        <v>#REF!</v>
      </c>
      <c r="W198" s="42" t="e">
        <f t="shared" si="312"/>
        <v>#REF!</v>
      </c>
      <c r="X198" s="42" t="e">
        <f t="shared" si="313"/>
        <v>#REF!</v>
      </c>
      <c r="Y198" s="42" t="e">
        <f t="shared" si="314"/>
        <v>#REF!</v>
      </c>
      <c r="Z198" s="116" t="e">
        <f t="shared" si="315"/>
        <v>#REF!</v>
      </c>
      <c r="AA198" s="120">
        <f t="shared" si="316"/>
        <v>0</v>
      </c>
      <c r="AB198" s="153">
        <f t="shared" si="280"/>
        <v>0</v>
      </c>
      <c r="AC198" s="1"/>
      <c r="AD198" s="1"/>
      <c r="AE198" s="1"/>
      <c r="AF198" s="1"/>
      <c r="AG198" s="1"/>
      <c r="AH198" s="1"/>
      <c r="AI198" s="1"/>
      <c r="AJ198" s="1"/>
      <c r="AK198" s="1"/>
      <c r="AL198" s="1"/>
      <c r="AM198" s="1"/>
      <c r="AN198" s="1"/>
      <c r="AO198" s="1"/>
    </row>
    <row r="199" spans="1:41" s="3" customFormat="1">
      <c r="A199" s="48">
        <v>2026</v>
      </c>
      <c r="B199" s="53" t="s">
        <v>821</v>
      </c>
      <c r="C199" s="53"/>
      <c r="D199" s="7"/>
      <c r="E199" s="4"/>
      <c r="F199" s="70">
        <v>1</v>
      </c>
      <c r="G199" s="71"/>
      <c r="H199" s="72">
        <f t="shared" si="325"/>
        <v>1</v>
      </c>
      <c r="I199" s="70">
        <v>1</v>
      </c>
      <c r="J199" s="71" t="s">
        <v>216</v>
      </c>
      <c r="K199" s="73">
        <f>SUMIF(exportMMB!D:D,budgetMMB!A199,exportMMB!F:F)</f>
        <v>0</v>
      </c>
      <c r="L199" s="19">
        <f t="shared" si="308"/>
        <v>0</v>
      </c>
      <c r="M199" s="32"/>
      <c r="N199" s="19">
        <f t="shared" si="309"/>
        <v>0</v>
      </c>
      <c r="O199" s="42"/>
      <c r="P199" s="42"/>
      <c r="Q199" s="42"/>
      <c r="R199" s="42"/>
      <c r="S199" s="19">
        <f t="shared" si="310"/>
        <v>0</v>
      </c>
      <c r="T199" s="42">
        <f t="shared" si="311"/>
        <v>0</v>
      </c>
      <c r="U199" s="42" t="e">
        <f>SUMIF(#REF!,A199,#REF!)</f>
        <v>#REF!</v>
      </c>
      <c r="V199" s="42" t="e">
        <f>SUMIF(#REF!,A199,#REF!)</f>
        <v>#REF!</v>
      </c>
      <c r="W199" s="42" t="e">
        <f t="shared" si="312"/>
        <v>#REF!</v>
      </c>
      <c r="X199" s="42" t="e">
        <f t="shared" si="313"/>
        <v>#REF!</v>
      </c>
      <c r="Y199" s="42" t="e">
        <f t="shared" si="314"/>
        <v>#REF!</v>
      </c>
      <c r="Z199" s="116" t="e">
        <f t="shared" si="315"/>
        <v>#REF!</v>
      </c>
      <c r="AA199" s="120">
        <f t="shared" si="316"/>
        <v>0</v>
      </c>
      <c r="AB199" s="153">
        <f t="shared" si="280"/>
        <v>0</v>
      </c>
      <c r="AC199" s="1"/>
      <c r="AD199" s="1"/>
      <c r="AE199" s="1"/>
      <c r="AF199" s="1"/>
      <c r="AG199" s="1"/>
      <c r="AH199" s="1"/>
      <c r="AI199" s="1"/>
      <c r="AJ199" s="1"/>
      <c r="AK199" s="1"/>
      <c r="AL199" s="1"/>
      <c r="AM199" s="1"/>
      <c r="AN199" s="1"/>
      <c r="AO199" s="1"/>
    </row>
    <row r="200" spans="1:41" s="3" customFormat="1">
      <c r="A200" s="180" t="s">
        <v>301</v>
      </c>
      <c r="B200" s="53" t="s">
        <v>300</v>
      </c>
      <c r="C200" s="53"/>
      <c r="D200" s="7"/>
      <c r="E200" s="4"/>
      <c r="F200" s="70">
        <v>1</v>
      </c>
      <c r="G200" s="71"/>
      <c r="H200" s="72">
        <f t="shared" si="325"/>
        <v>1</v>
      </c>
      <c r="I200" s="70">
        <v>1</v>
      </c>
      <c r="J200" s="71" t="s">
        <v>216</v>
      </c>
      <c r="K200" s="73">
        <f>SUMIF(exportMMB!D:D,budgetMMB!A200,exportMMB!F:F)</f>
        <v>0</v>
      </c>
      <c r="L200" s="19">
        <f t="shared" si="308"/>
        <v>0</v>
      </c>
      <c r="M200" s="32"/>
      <c r="N200" s="19">
        <f t="shared" si="309"/>
        <v>0</v>
      </c>
      <c r="O200" s="42"/>
      <c r="P200" s="42"/>
      <c r="Q200" s="42"/>
      <c r="R200" s="42"/>
      <c r="S200" s="19">
        <f t="shared" si="310"/>
        <v>0</v>
      </c>
      <c r="T200" s="42">
        <f t="shared" si="311"/>
        <v>0</v>
      </c>
      <c r="U200" s="42" t="e">
        <f>SUMIF(#REF!,A200,#REF!)</f>
        <v>#REF!</v>
      </c>
      <c r="V200" s="42" t="e">
        <f>SUMIF(#REF!,A200,#REF!)</f>
        <v>#REF!</v>
      </c>
      <c r="W200" s="42" t="e">
        <f t="shared" si="312"/>
        <v>#REF!</v>
      </c>
      <c r="X200" s="42" t="e">
        <f t="shared" si="313"/>
        <v>#REF!</v>
      </c>
      <c r="Y200" s="42" t="e">
        <f t="shared" si="314"/>
        <v>#REF!</v>
      </c>
      <c r="Z200" s="116" t="e">
        <f t="shared" si="315"/>
        <v>#REF!</v>
      </c>
      <c r="AA200" s="120">
        <f t="shared" si="316"/>
        <v>0</v>
      </c>
      <c r="AB200" s="153">
        <f t="shared" si="280"/>
        <v>0</v>
      </c>
      <c r="AC200" s="1"/>
      <c r="AD200" s="1"/>
      <c r="AE200" s="1"/>
      <c r="AF200" s="1"/>
      <c r="AG200" s="1"/>
      <c r="AH200" s="1"/>
      <c r="AI200" s="1"/>
      <c r="AJ200" s="1"/>
      <c r="AK200" s="1"/>
      <c r="AL200" s="1"/>
      <c r="AM200" s="1"/>
      <c r="AN200" s="1"/>
      <c r="AO200" s="1"/>
    </row>
    <row r="201" spans="1:41" s="3" customFormat="1">
      <c r="A201" s="48">
        <v>2035</v>
      </c>
      <c r="B201" s="53" t="s">
        <v>37</v>
      </c>
      <c r="C201" s="53"/>
      <c r="D201" s="7"/>
      <c r="E201" s="4"/>
      <c r="F201" s="70">
        <v>1</v>
      </c>
      <c r="G201" s="71"/>
      <c r="H201" s="72">
        <f t="shared" si="325"/>
        <v>1</v>
      </c>
      <c r="I201" s="70">
        <v>1</v>
      </c>
      <c r="J201" s="71" t="s">
        <v>216</v>
      </c>
      <c r="K201" s="73">
        <f>SUMIF(exportMMB!D:D,budgetMMB!A201,exportMMB!F:F)</f>
        <v>0</v>
      </c>
      <c r="L201" s="19">
        <f t="shared" si="308"/>
        <v>0</v>
      </c>
      <c r="M201" s="32"/>
      <c r="N201" s="19">
        <f t="shared" si="309"/>
        <v>0</v>
      </c>
      <c r="O201" s="42"/>
      <c r="P201" s="42"/>
      <c r="Q201" s="42"/>
      <c r="R201" s="42"/>
      <c r="S201" s="19">
        <f t="shared" si="310"/>
        <v>0</v>
      </c>
      <c r="T201" s="42">
        <f t="shared" si="311"/>
        <v>0</v>
      </c>
      <c r="U201" s="42" t="e">
        <f>SUMIF(#REF!,A201,#REF!)</f>
        <v>#REF!</v>
      </c>
      <c r="V201" s="42" t="e">
        <f>SUMIF(#REF!,A201,#REF!)</f>
        <v>#REF!</v>
      </c>
      <c r="W201" s="42" t="e">
        <f t="shared" si="312"/>
        <v>#REF!</v>
      </c>
      <c r="X201" s="42" t="e">
        <f t="shared" si="313"/>
        <v>#REF!</v>
      </c>
      <c r="Y201" s="42" t="e">
        <f t="shared" si="314"/>
        <v>#REF!</v>
      </c>
      <c r="Z201" s="116" t="e">
        <f t="shared" si="315"/>
        <v>#REF!</v>
      </c>
      <c r="AA201" s="120">
        <f t="shared" si="316"/>
        <v>0</v>
      </c>
      <c r="AB201" s="153">
        <f t="shared" ref="AB201:AB264" si="326">L201</f>
        <v>0</v>
      </c>
      <c r="AC201" s="1"/>
      <c r="AD201" s="1"/>
      <c r="AE201" s="1"/>
      <c r="AF201" s="1"/>
      <c r="AG201" s="1"/>
      <c r="AH201" s="1"/>
      <c r="AI201" s="1"/>
      <c r="AJ201" s="1"/>
      <c r="AK201" s="1"/>
      <c r="AL201" s="1"/>
      <c r="AM201" s="1"/>
      <c r="AN201" s="1"/>
      <c r="AO201" s="1"/>
    </row>
    <row r="202" spans="1:41" s="3" customFormat="1">
      <c r="A202" s="48">
        <v>2036</v>
      </c>
      <c r="B202" s="53" t="s">
        <v>593</v>
      </c>
      <c r="C202" s="53"/>
      <c r="D202" s="7"/>
      <c r="E202" s="4"/>
      <c r="F202" s="70">
        <v>1</v>
      </c>
      <c r="G202" s="71"/>
      <c r="H202" s="72">
        <f t="shared" si="325"/>
        <v>1</v>
      </c>
      <c r="I202" s="70">
        <v>1</v>
      </c>
      <c r="J202" s="71" t="s">
        <v>216</v>
      </c>
      <c r="K202" s="73">
        <f>SUMIF(exportMMB!D:D,budgetMMB!A202,exportMMB!F:F)</f>
        <v>0</v>
      </c>
      <c r="L202" s="19">
        <f t="shared" si="308"/>
        <v>0</v>
      </c>
      <c r="M202" s="32"/>
      <c r="N202" s="19">
        <f t="shared" si="309"/>
        <v>0</v>
      </c>
      <c r="O202" s="42"/>
      <c r="P202" s="42"/>
      <c r="Q202" s="42"/>
      <c r="R202" s="42"/>
      <c r="S202" s="19">
        <f t="shared" si="310"/>
        <v>0</v>
      </c>
      <c r="T202" s="116">
        <f t="shared" si="311"/>
        <v>0</v>
      </c>
      <c r="U202" s="42" t="e">
        <f>SUMIF(#REF!,A202,#REF!)</f>
        <v>#REF!</v>
      </c>
      <c r="V202" s="42" t="e">
        <f>SUMIF(#REF!,A202,#REF!)</f>
        <v>#REF!</v>
      </c>
      <c r="W202" s="42" t="e">
        <f t="shared" si="312"/>
        <v>#REF!</v>
      </c>
      <c r="X202" s="42" t="e">
        <f t="shared" si="313"/>
        <v>#REF!</v>
      </c>
      <c r="Y202" s="42" t="e">
        <f t="shared" si="314"/>
        <v>#REF!</v>
      </c>
      <c r="Z202" s="116" t="e">
        <f t="shared" si="315"/>
        <v>#REF!</v>
      </c>
      <c r="AA202" s="120">
        <f t="shared" si="316"/>
        <v>0</v>
      </c>
      <c r="AB202" s="153">
        <f t="shared" si="326"/>
        <v>0</v>
      </c>
      <c r="AC202" s="1"/>
      <c r="AD202" s="1"/>
      <c r="AE202" s="1"/>
      <c r="AF202" s="1"/>
      <c r="AG202" s="1"/>
      <c r="AH202" s="1"/>
      <c r="AI202" s="1"/>
      <c r="AJ202" s="1"/>
      <c r="AK202" s="1"/>
      <c r="AL202" s="1"/>
      <c r="AM202" s="1"/>
      <c r="AN202" s="1"/>
      <c r="AO202" s="1"/>
    </row>
    <row r="203" spans="1:41" s="3" customFormat="1">
      <c r="A203" s="180" t="s">
        <v>549</v>
      </c>
      <c r="B203" s="53" t="s">
        <v>548</v>
      </c>
      <c r="C203" s="53"/>
      <c r="D203" s="7"/>
      <c r="E203" s="4"/>
      <c r="F203" s="70">
        <v>1</v>
      </c>
      <c r="G203" s="71"/>
      <c r="H203" s="72">
        <f t="shared" si="325"/>
        <v>1</v>
      </c>
      <c r="I203" s="70">
        <v>1</v>
      </c>
      <c r="J203" s="71" t="s">
        <v>216</v>
      </c>
      <c r="K203" s="73">
        <f>SUMIF(exportMMB!D:D,budgetMMB!A203,exportMMB!F:F)</f>
        <v>0</v>
      </c>
      <c r="L203" s="19">
        <f t="shared" si="308"/>
        <v>0</v>
      </c>
      <c r="M203" s="32"/>
      <c r="N203" s="19">
        <f t="shared" si="309"/>
        <v>0</v>
      </c>
      <c r="O203" s="42"/>
      <c r="P203" s="42"/>
      <c r="Q203" s="42"/>
      <c r="R203" s="42"/>
      <c r="S203" s="19">
        <f t="shared" si="310"/>
        <v>0</v>
      </c>
      <c r="T203" s="45"/>
      <c r="U203" s="42" t="e">
        <f>SUMIF(#REF!,A203,#REF!)</f>
        <v>#REF!</v>
      </c>
      <c r="V203" s="42" t="e">
        <f>SUMIF(#REF!,A203,#REF!)</f>
        <v>#REF!</v>
      </c>
      <c r="W203" s="42" t="e">
        <f t="shared" si="312"/>
        <v>#REF!</v>
      </c>
      <c r="X203" s="42" t="e">
        <f t="shared" si="313"/>
        <v>#REF!</v>
      </c>
      <c r="Y203" s="42" t="e">
        <f t="shared" si="314"/>
        <v>#REF!</v>
      </c>
      <c r="Z203" s="116" t="e">
        <f t="shared" si="315"/>
        <v>#REF!</v>
      </c>
      <c r="AA203" s="120">
        <f t="shared" si="316"/>
        <v>0</v>
      </c>
      <c r="AB203" s="153">
        <f t="shared" si="326"/>
        <v>0</v>
      </c>
      <c r="AC203" s="1"/>
      <c r="AD203" s="1"/>
      <c r="AE203" s="1"/>
      <c r="AF203" s="1"/>
      <c r="AG203" s="1"/>
      <c r="AH203" s="1"/>
      <c r="AI203" s="1"/>
      <c r="AJ203" s="1"/>
      <c r="AK203" s="1"/>
      <c r="AL203" s="1"/>
      <c r="AM203" s="1"/>
      <c r="AN203" s="1"/>
      <c r="AO203" s="1"/>
    </row>
    <row r="204" spans="1:41" s="3" customFormat="1">
      <c r="A204" s="48">
        <v>2038</v>
      </c>
      <c r="B204" s="53" t="s">
        <v>668</v>
      </c>
      <c r="C204" s="53"/>
      <c r="D204" s="7"/>
      <c r="E204" s="4"/>
      <c r="F204" s="70">
        <v>1</v>
      </c>
      <c r="G204" s="71"/>
      <c r="H204" s="72">
        <f t="shared" si="325"/>
        <v>1</v>
      </c>
      <c r="I204" s="70">
        <v>1</v>
      </c>
      <c r="J204" s="71" t="s">
        <v>216</v>
      </c>
      <c r="K204" s="73">
        <f>SUMIF(exportMMB!D:D,budgetMMB!A204,exportMMB!F:F)</f>
        <v>0</v>
      </c>
      <c r="L204" s="19">
        <f t="shared" si="308"/>
        <v>0</v>
      </c>
      <c r="M204" s="32"/>
      <c r="N204" s="19">
        <f t="shared" si="309"/>
        <v>0</v>
      </c>
      <c r="O204" s="42"/>
      <c r="P204" s="42"/>
      <c r="Q204" s="42"/>
      <c r="R204" s="42"/>
      <c r="S204" s="19">
        <f t="shared" si="310"/>
        <v>0</v>
      </c>
      <c r="T204" s="45"/>
      <c r="U204" s="42" t="e">
        <f>SUMIF(#REF!,A204,#REF!)</f>
        <v>#REF!</v>
      </c>
      <c r="V204" s="42" t="e">
        <f>SUMIF(#REF!,A204,#REF!)</f>
        <v>#REF!</v>
      </c>
      <c r="W204" s="42" t="e">
        <f t="shared" si="312"/>
        <v>#REF!</v>
      </c>
      <c r="X204" s="42" t="e">
        <f t="shared" si="313"/>
        <v>#REF!</v>
      </c>
      <c r="Y204" s="42" t="e">
        <f t="shared" si="314"/>
        <v>#REF!</v>
      </c>
      <c r="Z204" s="116" t="e">
        <f t="shared" si="315"/>
        <v>#REF!</v>
      </c>
      <c r="AA204" s="120">
        <f t="shared" si="316"/>
        <v>0</v>
      </c>
      <c r="AB204" s="153">
        <f t="shared" si="326"/>
        <v>0</v>
      </c>
      <c r="AC204" s="1"/>
      <c r="AD204" s="1"/>
      <c r="AE204" s="1"/>
      <c r="AF204" s="1"/>
      <c r="AG204" s="1"/>
      <c r="AH204" s="1"/>
      <c r="AI204" s="1"/>
      <c r="AJ204" s="1"/>
      <c r="AK204" s="1"/>
      <c r="AL204" s="1"/>
      <c r="AM204" s="1"/>
      <c r="AN204" s="1"/>
      <c r="AO204" s="1"/>
    </row>
    <row r="205" spans="1:41" s="3" customFormat="1">
      <c r="A205" s="18"/>
      <c r="B205" s="55" t="s">
        <v>253</v>
      </c>
      <c r="C205" s="55"/>
      <c r="D205" s="7"/>
      <c r="E205" s="4"/>
      <c r="F205" s="70"/>
      <c r="G205" s="71"/>
      <c r="H205" s="72"/>
      <c r="I205" s="70"/>
      <c r="J205" s="71"/>
      <c r="K205" s="73"/>
      <c r="L205" s="21">
        <f>SUM(L179:L204)</f>
        <v>0</v>
      </c>
      <c r="M205" s="28">
        <f t="shared" ref="M205:R205" si="327">SUM(M179:M204)</f>
        <v>0</v>
      </c>
      <c r="N205" s="21">
        <f t="shared" si="327"/>
        <v>0</v>
      </c>
      <c r="O205" s="43">
        <f t="shared" si="327"/>
        <v>0</v>
      </c>
      <c r="P205" s="43">
        <f t="shared" si="327"/>
        <v>0</v>
      </c>
      <c r="Q205" s="43">
        <f t="shared" si="327"/>
        <v>0</v>
      </c>
      <c r="R205" s="43">
        <f t="shared" si="327"/>
        <v>0</v>
      </c>
      <c r="S205" s="21">
        <f>SUM(S179:S204)</f>
        <v>0</v>
      </c>
      <c r="T205" s="43">
        <f>SUM(T179:T204)</f>
        <v>0</v>
      </c>
      <c r="U205" s="46" t="e">
        <f t="shared" ref="U205:V205" si="328">SUM(U179:U204)</f>
        <v>#REF!</v>
      </c>
      <c r="V205" s="46" t="e">
        <f t="shared" si="328"/>
        <v>#REF!</v>
      </c>
      <c r="W205" s="46" t="e">
        <f t="shared" ref="W205:AA205" si="329">SUM(W179:W204)</f>
        <v>#REF!</v>
      </c>
      <c r="X205" s="46" t="e">
        <f t="shared" si="329"/>
        <v>#REF!</v>
      </c>
      <c r="Y205" s="46" t="e">
        <f t="shared" si="329"/>
        <v>#REF!</v>
      </c>
      <c r="Z205" s="142" t="e">
        <f t="shared" si="329"/>
        <v>#REF!</v>
      </c>
      <c r="AA205" s="143">
        <f t="shared" si="329"/>
        <v>0</v>
      </c>
      <c r="AB205" s="161">
        <f t="shared" ref="AB205" si="330">SUM(AB179:AB204)</f>
        <v>0</v>
      </c>
      <c r="AC205" s="1"/>
      <c r="AD205" s="1"/>
      <c r="AE205" s="1"/>
      <c r="AF205" s="1"/>
      <c r="AG205" s="1"/>
      <c r="AH205" s="1"/>
      <c r="AI205" s="1"/>
      <c r="AJ205" s="1"/>
      <c r="AK205" s="1"/>
      <c r="AL205" s="1"/>
      <c r="AM205" s="1"/>
      <c r="AN205" s="1"/>
      <c r="AO205" s="1"/>
    </row>
    <row r="206" spans="1:41" s="3" customFormat="1">
      <c r="A206" s="48"/>
      <c r="B206" s="53"/>
      <c r="C206" s="53"/>
      <c r="D206" s="7"/>
      <c r="E206" s="4"/>
      <c r="F206" s="70"/>
      <c r="G206" s="71"/>
      <c r="H206" s="72"/>
      <c r="I206" s="70"/>
      <c r="J206" s="71"/>
      <c r="K206" s="73"/>
      <c r="L206" s="26"/>
      <c r="M206" s="34"/>
      <c r="N206" s="26"/>
      <c r="O206" s="42"/>
      <c r="P206" s="42"/>
      <c r="Q206" s="42"/>
      <c r="R206" s="42"/>
      <c r="S206" s="19"/>
      <c r="T206" s="42"/>
      <c r="U206" s="147"/>
      <c r="V206" s="147"/>
      <c r="W206" s="147"/>
      <c r="X206" s="147"/>
      <c r="Y206" s="147"/>
      <c r="Z206" s="148"/>
      <c r="AA206" s="149"/>
      <c r="AB206" s="164"/>
      <c r="AC206" s="1"/>
      <c r="AD206" s="1"/>
      <c r="AE206" s="1"/>
      <c r="AF206" s="1"/>
      <c r="AG206" s="1"/>
      <c r="AH206" s="1"/>
      <c r="AI206" s="1"/>
      <c r="AJ206" s="1"/>
      <c r="AK206" s="1"/>
      <c r="AL206" s="1"/>
      <c r="AM206" s="1"/>
      <c r="AN206" s="1"/>
      <c r="AO206" s="1"/>
    </row>
    <row r="207" spans="1:41" s="3" customFormat="1">
      <c r="A207" s="181" t="s">
        <v>181</v>
      </c>
      <c r="B207" s="38" t="s">
        <v>222</v>
      </c>
      <c r="C207" s="38"/>
      <c r="D207" s="7"/>
      <c r="E207" s="4"/>
      <c r="F207" s="70"/>
      <c r="G207" s="71"/>
      <c r="H207" s="72"/>
      <c r="I207" s="70"/>
      <c r="J207" s="71"/>
      <c r="K207" s="73"/>
      <c r="L207" s="19"/>
      <c r="M207" s="32"/>
      <c r="N207" s="19"/>
      <c r="O207" s="42"/>
      <c r="P207" s="42"/>
      <c r="Q207" s="42"/>
      <c r="R207" s="42"/>
      <c r="S207" s="19"/>
      <c r="T207" s="42"/>
      <c r="U207" s="42"/>
      <c r="V207" s="42"/>
      <c r="W207" s="42"/>
      <c r="X207" s="42"/>
      <c r="Y207" s="42"/>
      <c r="Z207" s="116"/>
      <c r="AA207" s="120"/>
      <c r="AB207" s="162"/>
      <c r="AC207" s="1"/>
      <c r="AD207" s="1"/>
      <c r="AE207" s="1"/>
      <c r="AF207" s="1"/>
      <c r="AG207" s="1"/>
      <c r="AH207" s="1"/>
      <c r="AI207" s="1"/>
      <c r="AJ207" s="1"/>
      <c r="AK207" s="1"/>
      <c r="AL207" s="1"/>
      <c r="AM207" s="1"/>
      <c r="AN207" s="1"/>
      <c r="AO207" s="1"/>
    </row>
    <row r="208" spans="1:41" s="3" customFormat="1">
      <c r="A208" s="48">
        <v>2201</v>
      </c>
      <c r="B208" s="53" t="s">
        <v>38</v>
      </c>
      <c r="C208" s="53"/>
      <c r="D208" s="7"/>
      <c r="E208" s="4"/>
      <c r="F208" s="70">
        <v>1</v>
      </c>
      <c r="G208" s="71"/>
      <c r="H208" s="72">
        <f t="shared" ref="H208:H210" si="331">SUM(E208:G208)</f>
        <v>1</v>
      </c>
      <c r="I208" s="70">
        <v>1</v>
      </c>
      <c r="J208" s="71" t="s">
        <v>216</v>
      </c>
      <c r="K208" s="73">
        <f>SUMIF(exportMMB!D:D,budgetMMB!A208,exportMMB!F:F)</f>
        <v>0</v>
      </c>
      <c r="L208" s="19">
        <f t="shared" ref="L208:L217" si="332">H208*I208*K208</f>
        <v>0</v>
      </c>
      <c r="M208" s="32"/>
      <c r="N208" s="19">
        <f t="shared" ref="N208:N217" si="333">MAX(L208-SUM(O208:R208),0)</f>
        <v>0</v>
      </c>
      <c r="O208" s="42"/>
      <c r="P208" s="42"/>
      <c r="Q208" s="42"/>
      <c r="R208" s="42"/>
      <c r="S208" s="19">
        <f t="shared" ref="S208:S217" si="334">L208-SUM(N208:R208)</f>
        <v>0</v>
      </c>
      <c r="T208" s="42">
        <f t="shared" ref="T208:T217" si="335">N208</f>
        <v>0</v>
      </c>
      <c r="U208" s="42" t="e">
        <f>SUMIF(#REF!,A208,#REF!)</f>
        <v>#REF!</v>
      </c>
      <c r="V208" s="42" t="e">
        <f>SUMIF(#REF!,A208,#REF!)</f>
        <v>#REF!</v>
      </c>
      <c r="W208" s="42" t="e">
        <f t="shared" ref="W208:W217" si="336">U208+V208</f>
        <v>#REF!</v>
      </c>
      <c r="X208" s="42" t="e">
        <f t="shared" ref="X208:X217" si="337">MAX(L208-W208,0)</f>
        <v>#REF!</v>
      </c>
      <c r="Y208" s="42" t="e">
        <f t="shared" ref="Y208:Y217" si="338">W208+X208</f>
        <v>#REF!</v>
      </c>
      <c r="Z208" s="116" t="e">
        <f t="shared" ref="Z208:Z217" si="339">L208-Y208</f>
        <v>#REF!</v>
      </c>
      <c r="AA208" s="120">
        <f t="shared" ref="AA208:AA217" si="340">AB208-L208</f>
        <v>0</v>
      </c>
      <c r="AB208" s="153">
        <f t="shared" si="326"/>
        <v>0</v>
      </c>
      <c r="AC208" s="1"/>
      <c r="AD208" s="1"/>
      <c r="AE208" s="1"/>
      <c r="AF208" s="1"/>
      <c r="AG208" s="1"/>
      <c r="AH208" s="1"/>
      <c r="AI208" s="1"/>
      <c r="AJ208" s="1"/>
      <c r="AK208" s="1"/>
      <c r="AL208" s="1"/>
      <c r="AM208" s="1"/>
      <c r="AN208" s="1"/>
      <c r="AO208" s="1"/>
    </row>
    <row r="209" spans="1:41" s="3" customFormat="1">
      <c r="A209" s="48">
        <v>2202</v>
      </c>
      <c r="B209" s="53" t="s">
        <v>302</v>
      </c>
      <c r="C209" s="53"/>
      <c r="D209" s="7"/>
      <c r="E209" s="4"/>
      <c r="F209" s="70">
        <v>1</v>
      </c>
      <c r="G209" s="71"/>
      <c r="H209" s="72">
        <f t="shared" si="331"/>
        <v>1</v>
      </c>
      <c r="I209" s="70">
        <v>1</v>
      </c>
      <c r="J209" s="71" t="s">
        <v>216</v>
      </c>
      <c r="K209" s="73">
        <f>SUMIF(exportMMB!D:D,budgetMMB!A209,exportMMB!F:F)</f>
        <v>0</v>
      </c>
      <c r="L209" s="19">
        <f t="shared" si="332"/>
        <v>0</v>
      </c>
      <c r="M209" s="32"/>
      <c r="N209" s="19">
        <f t="shared" si="333"/>
        <v>0</v>
      </c>
      <c r="O209" s="42"/>
      <c r="P209" s="42"/>
      <c r="Q209" s="42"/>
      <c r="R209" s="42"/>
      <c r="S209" s="19">
        <f t="shared" si="334"/>
        <v>0</v>
      </c>
      <c r="T209" s="42">
        <f t="shared" si="335"/>
        <v>0</v>
      </c>
      <c r="U209" s="42" t="e">
        <f>SUMIF(#REF!,A209,#REF!)</f>
        <v>#REF!</v>
      </c>
      <c r="V209" s="42" t="e">
        <f>SUMIF(#REF!,A209,#REF!)</f>
        <v>#REF!</v>
      </c>
      <c r="W209" s="42" t="e">
        <f t="shared" si="336"/>
        <v>#REF!</v>
      </c>
      <c r="X209" s="42" t="e">
        <f t="shared" si="337"/>
        <v>#REF!</v>
      </c>
      <c r="Y209" s="42" t="e">
        <f t="shared" si="338"/>
        <v>#REF!</v>
      </c>
      <c r="Z209" s="116" t="e">
        <f t="shared" si="339"/>
        <v>#REF!</v>
      </c>
      <c r="AA209" s="120">
        <f t="shared" si="340"/>
        <v>0</v>
      </c>
      <c r="AB209" s="153">
        <f t="shared" si="326"/>
        <v>0</v>
      </c>
      <c r="AC209" s="1"/>
      <c r="AD209" s="1"/>
      <c r="AE209" s="1"/>
      <c r="AF209" s="1"/>
      <c r="AG209" s="1"/>
      <c r="AH209" s="1"/>
      <c r="AI209" s="1"/>
      <c r="AJ209" s="1"/>
      <c r="AK209" s="1"/>
      <c r="AL209" s="1"/>
      <c r="AM209" s="1"/>
      <c r="AN209" s="1"/>
      <c r="AO209" s="1"/>
    </row>
    <row r="210" spans="1:41" s="3" customFormat="1">
      <c r="A210" s="48">
        <v>2203</v>
      </c>
      <c r="B210" s="53" t="s">
        <v>303</v>
      </c>
      <c r="C210" s="53"/>
      <c r="D210" s="7"/>
      <c r="E210" s="4"/>
      <c r="F210" s="70">
        <v>1</v>
      </c>
      <c r="G210" s="71"/>
      <c r="H210" s="72">
        <f t="shared" si="331"/>
        <v>1</v>
      </c>
      <c r="I210" s="70">
        <v>1</v>
      </c>
      <c r="J210" s="71" t="s">
        <v>216</v>
      </c>
      <c r="K210" s="73">
        <f>SUMIF(exportMMB!D:D,budgetMMB!A210,exportMMB!F:F)</f>
        <v>0</v>
      </c>
      <c r="L210" s="19">
        <f t="shared" si="332"/>
        <v>0</v>
      </c>
      <c r="M210" s="32"/>
      <c r="N210" s="19">
        <f t="shared" si="333"/>
        <v>0</v>
      </c>
      <c r="O210" s="42"/>
      <c r="P210" s="42"/>
      <c r="Q210" s="42"/>
      <c r="R210" s="42"/>
      <c r="S210" s="19">
        <f t="shared" si="334"/>
        <v>0</v>
      </c>
      <c r="T210" s="42">
        <f t="shared" si="335"/>
        <v>0</v>
      </c>
      <c r="U210" s="42" t="e">
        <f>SUMIF(#REF!,A210,#REF!)</f>
        <v>#REF!</v>
      </c>
      <c r="V210" s="42" t="e">
        <f>SUMIF(#REF!,A210,#REF!)</f>
        <v>#REF!</v>
      </c>
      <c r="W210" s="42" t="e">
        <f t="shared" si="336"/>
        <v>#REF!</v>
      </c>
      <c r="X210" s="42" t="e">
        <f t="shared" si="337"/>
        <v>#REF!</v>
      </c>
      <c r="Y210" s="42" t="e">
        <f t="shared" si="338"/>
        <v>#REF!</v>
      </c>
      <c r="Z210" s="116" t="e">
        <f t="shared" si="339"/>
        <v>#REF!</v>
      </c>
      <c r="AA210" s="120">
        <f t="shared" si="340"/>
        <v>0</v>
      </c>
      <c r="AB210" s="153">
        <f t="shared" si="326"/>
        <v>0</v>
      </c>
      <c r="AC210" s="1"/>
      <c r="AD210" s="1"/>
      <c r="AE210" s="1"/>
      <c r="AF210" s="1"/>
      <c r="AG210" s="1"/>
      <c r="AH210" s="1"/>
      <c r="AI210" s="1"/>
      <c r="AJ210" s="1"/>
      <c r="AK210" s="1"/>
      <c r="AL210" s="1"/>
      <c r="AM210" s="1"/>
      <c r="AN210" s="1"/>
      <c r="AO210" s="1"/>
    </row>
    <row r="211" spans="1:41" s="3" customFormat="1">
      <c r="A211" s="180" t="s">
        <v>306</v>
      </c>
      <c r="B211" s="53" t="s">
        <v>126</v>
      </c>
      <c r="C211" s="53"/>
      <c r="D211" s="7"/>
      <c r="E211" s="4"/>
      <c r="F211" s="70">
        <v>1</v>
      </c>
      <c r="G211" s="71"/>
      <c r="H211" s="72">
        <f t="shared" ref="H211" si="341">SUM(E211:G211)</f>
        <v>1</v>
      </c>
      <c r="I211" s="70">
        <v>1</v>
      </c>
      <c r="J211" s="71" t="s">
        <v>216</v>
      </c>
      <c r="K211" s="73">
        <f>SUMIF(exportMMB!D:D,budgetMMB!A211,exportMMB!F:F)</f>
        <v>0</v>
      </c>
      <c r="L211" s="19">
        <f t="shared" si="332"/>
        <v>0</v>
      </c>
      <c r="M211" s="32"/>
      <c r="N211" s="19">
        <f t="shared" si="333"/>
        <v>0</v>
      </c>
      <c r="O211" s="42"/>
      <c r="P211" s="42"/>
      <c r="Q211" s="42"/>
      <c r="R211" s="42"/>
      <c r="S211" s="19">
        <f t="shared" si="334"/>
        <v>0</v>
      </c>
      <c r="T211" s="42">
        <f t="shared" si="335"/>
        <v>0</v>
      </c>
      <c r="U211" s="42" t="e">
        <f>SUMIF(#REF!,A211,#REF!)</f>
        <v>#REF!</v>
      </c>
      <c r="V211" s="42" t="e">
        <f>SUMIF(#REF!,A211,#REF!)</f>
        <v>#REF!</v>
      </c>
      <c r="W211" s="42" t="e">
        <f t="shared" si="336"/>
        <v>#REF!</v>
      </c>
      <c r="X211" s="42" t="e">
        <f t="shared" si="337"/>
        <v>#REF!</v>
      </c>
      <c r="Y211" s="42" t="e">
        <f t="shared" si="338"/>
        <v>#REF!</v>
      </c>
      <c r="Z211" s="116" t="e">
        <f t="shared" si="339"/>
        <v>#REF!</v>
      </c>
      <c r="AA211" s="120">
        <f t="shared" si="340"/>
        <v>0</v>
      </c>
      <c r="AB211" s="153">
        <f t="shared" si="326"/>
        <v>0</v>
      </c>
      <c r="AC211" s="1"/>
      <c r="AD211" s="1"/>
      <c r="AE211" s="1"/>
      <c r="AF211" s="1"/>
      <c r="AG211" s="1"/>
      <c r="AH211" s="1"/>
      <c r="AI211" s="1"/>
      <c r="AJ211" s="1"/>
      <c r="AK211" s="1"/>
      <c r="AL211" s="1"/>
      <c r="AM211" s="1"/>
      <c r="AN211" s="1"/>
      <c r="AO211" s="1"/>
    </row>
    <row r="212" spans="1:41" s="3" customFormat="1">
      <c r="A212" s="48">
        <v>2205</v>
      </c>
      <c r="B212" s="53" t="s">
        <v>671</v>
      </c>
      <c r="C212" s="53"/>
      <c r="D212" s="7"/>
      <c r="E212" s="4"/>
      <c r="F212" s="70">
        <v>1</v>
      </c>
      <c r="G212" s="71"/>
      <c r="H212" s="72">
        <f t="shared" ref="H212:H217" si="342">SUM(E212:G212)</f>
        <v>1</v>
      </c>
      <c r="I212" s="70">
        <v>1</v>
      </c>
      <c r="J212" s="71" t="s">
        <v>216</v>
      </c>
      <c r="K212" s="73">
        <f>SUMIF(exportMMB!D:D,budgetMMB!A212,exportMMB!F:F)</f>
        <v>0</v>
      </c>
      <c r="L212" s="19">
        <f t="shared" si="332"/>
        <v>0</v>
      </c>
      <c r="M212" s="32"/>
      <c r="N212" s="19">
        <f t="shared" si="333"/>
        <v>0</v>
      </c>
      <c r="O212" s="42"/>
      <c r="P212" s="42"/>
      <c r="Q212" s="42"/>
      <c r="R212" s="42"/>
      <c r="S212" s="19">
        <f t="shared" si="334"/>
        <v>0</v>
      </c>
      <c r="T212" s="42">
        <f t="shared" si="335"/>
        <v>0</v>
      </c>
      <c r="U212" s="42" t="e">
        <f>SUMIF(#REF!,A212,#REF!)</f>
        <v>#REF!</v>
      </c>
      <c r="V212" s="42" t="e">
        <f>SUMIF(#REF!,A212,#REF!)</f>
        <v>#REF!</v>
      </c>
      <c r="W212" s="42" t="e">
        <f t="shared" si="336"/>
        <v>#REF!</v>
      </c>
      <c r="X212" s="42" t="e">
        <f t="shared" si="337"/>
        <v>#REF!</v>
      </c>
      <c r="Y212" s="42" t="e">
        <f t="shared" si="338"/>
        <v>#REF!</v>
      </c>
      <c r="Z212" s="116" t="e">
        <f t="shared" si="339"/>
        <v>#REF!</v>
      </c>
      <c r="AA212" s="120">
        <f t="shared" si="340"/>
        <v>0</v>
      </c>
      <c r="AB212" s="153">
        <f t="shared" si="326"/>
        <v>0</v>
      </c>
      <c r="AC212" s="1"/>
      <c r="AD212" s="1"/>
      <c r="AE212" s="1"/>
      <c r="AF212" s="1"/>
      <c r="AG212" s="1"/>
      <c r="AH212" s="1"/>
      <c r="AI212" s="1"/>
      <c r="AJ212" s="1"/>
      <c r="AK212" s="1"/>
      <c r="AL212" s="1"/>
      <c r="AM212" s="1"/>
      <c r="AN212" s="1"/>
      <c r="AO212" s="1"/>
    </row>
    <row r="213" spans="1:41" s="3" customFormat="1">
      <c r="A213" s="48">
        <v>2206</v>
      </c>
      <c r="B213" s="53" t="s">
        <v>39</v>
      </c>
      <c r="C213" s="53"/>
      <c r="D213" s="7"/>
      <c r="E213" s="4"/>
      <c r="F213" s="70">
        <v>1</v>
      </c>
      <c r="G213" s="71"/>
      <c r="H213" s="72">
        <f t="shared" si="342"/>
        <v>1</v>
      </c>
      <c r="I213" s="70">
        <v>1</v>
      </c>
      <c r="J213" s="71" t="s">
        <v>216</v>
      </c>
      <c r="K213" s="73">
        <f>SUMIF(exportMMB!D:D,budgetMMB!A213,exportMMB!F:F)</f>
        <v>0</v>
      </c>
      <c r="L213" s="19">
        <f t="shared" si="332"/>
        <v>0</v>
      </c>
      <c r="M213" s="32"/>
      <c r="N213" s="19">
        <f t="shared" si="333"/>
        <v>0</v>
      </c>
      <c r="O213" s="42"/>
      <c r="P213" s="42"/>
      <c r="Q213" s="42"/>
      <c r="R213" s="42"/>
      <c r="S213" s="19">
        <f t="shared" si="334"/>
        <v>0</v>
      </c>
      <c r="T213" s="42">
        <f t="shared" si="335"/>
        <v>0</v>
      </c>
      <c r="U213" s="42" t="e">
        <f>SUMIF(#REF!,A213,#REF!)</f>
        <v>#REF!</v>
      </c>
      <c r="V213" s="42" t="e">
        <f>SUMIF(#REF!,A213,#REF!)</f>
        <v>#REF!</v>
      </c>
      <c r="W213" s="42" t="e">
        <f t="shared" si="336"/>
        <v>#REF!</v>
      </c>
      <c r="X213" s="42" t="e">
        <f t="shared" si="337"/>
        <v>#REF!</v>
      </c>
      <c r="Y213" s="42" t="e">
        <f t="shared" si="338"/>
        <v>#REF!</v>
      </c>
      <c r="Z213" s="116" t="e">
        <f t="shared" si="339"/>
        <v>#REF!</v>
      </c>
      <c r="AA213" s="120">
        <f t="shared" si="340"/>
        <v>0</v>
      </c>
      <c r="AB213" s="153">
        <f t="shared" si="326"/>
        <v>0</v>
      </c>
      <c r="AC213" s="1"/>
      <c r="AD213" s="1"/>
      <c r="AE213" s="1"/>
      <c r="AF213" s="1"/>
      <c r="AG213" s="1"/>
      <c r="AH213" s="1"/>
      <c r="AI213" s="1"/>
      <c r="AJ213" s="1"/>
      <c r="AK213" s="1"/>
      <c r="AL213" s="1"/>
      <c r="AM213" s="1"/>
      <c r="AN213" s="1"/>
      <c r="AO213" s="1"/>
    </row>
    <row r="214" spans="1:41" s="3" customFormat="1">
      <c r="A214" s="48">
        <v>2212</v>
      </c>
      <c r="B214" s="53" t="s">
        <v>305</v>
      </c>
      <c r="C214" s="53"/>
      <c r="D214" s="7"/>
      <c r="E214" s="4"/>
      <c r="F214" s="70">
        <v>1</v>
      </c>
      <c r="G214" s="71"/>
      <c r="H214" s="72">
        <f t="shared" si="342"/>
        <v>1</v>
      </c>
      <c r="I214" s="70">
        <v>1</v>
      </c>
      <c r="J214" s="71" t="s">
        <v>216</v>
      </c>
      <c r="K214" s="73">
        <f>SUMIF(exportMMB!D:D,budgetMMB!A214,exportMMB!F:F)</f>
        <v>0</v>
      </c>
      <c r="L214" s="19">
        <f t="shared" si="332"/>
        <v>0</v>
      </c>
      <c r="M214" s="32"/>
      <c r="N214" s="19">
        <f t="shared" si="333"/>
        <v>0</v>
      </c>
      <c r="O214" s="42"/>
      <c r="P214" s="42"/>
      <c r="Q214" s="42"/>
      <c r="R214" s="42"/>
      <c r="S214" s="19">
        <f t="shared" si="334"/>
        <v>0</v>
      </c>
      <c r="T214" s="42">
        <f t="shared" si="335"/>
        <v>0</v>
      </c>
      <c r="U214" s="42" t="e">
        <f>SUMIF(#REF!,A214,#REF!)</f>
        <v>#REF!</v>
      </c>
      <c r="V214" s="42" t="e">
        <f>SUMIF(#REF!,A214,#REF!)</f>
        <v>#REF!</v>
      </c>
      <c r="W214" s="42" t="e">
        <f t="shared" si="336"/>
        <v>#REF!</v>
      </c>
      <c r="X214" s="42" t="e">
        <f t="shared" si="337"/>
        <v>#REF!</v>
      </c>
      <c r="Y214" s="42" t="e">
        <f t="shared" si="338"/>
        <v>#REF!</v>
      </c>
      <c r="Z214" s="116" t="e">
        <f t="shared" si="339"/>
        <v>#REF!</v>
      </c>
      <c r="AA214" s="120">
        <f t="shared" si="340"/>
        <v>0</v>
      </c>
      <c r="AB214" s="153">
        <f t="shared" si="326"/>
        <v>0</v>
      </c>
      <c r="AC214" s="1"/>
      <c r="AD214" s="1"/>
      <c r="AE214" s="1"/>
      <c r="AF214" s="1"/>
      <c r="AG214" s="1"/>
      <c r="AH214" s="1"/>
      <c r="AI214" s="1"/>
      <c r="AJ214" s="1"/>
      <c r="AK214" s="1"/>
      <c r="AL214" s="1"/>
      <c r="AM214" s="1"/>
      <c r="AN214" s="1"/>
      <c r="AO214" s="1"/>
    </row>
    <row r="215" spans="1:41" s="3" customFormat="1">
      <c r="A215" s="48">
        <v>2220</v>
      </c>
      <c r="B215" s="53" t="s">
        <v>672</v>
      </c>
      <c r="C215" s="53"/>
      <c r="D215" s="7"/>
      <c r="E215" s="4"/>
      <c r="F215" s="70">
        <v>1</v>
      </c>
      <c r="G215" s="71"/>
      <c r="H215" s="72">
        <f t="shared" si="342"/>
        <v>1</v>
      </c>
      <c r="I215" s="70">
        <v>1</v>
      </c>
      <c r="J215" s="71" t="s">
        <v>216</v>
      </c>
      <c r="K215" s="73">
        <f>SUMIF(exportMMB!D:D,budgetMMB!A215,exportMMB!F:F)</f>
        <v>0</v>
      </c>
      <c r="L215" s="19">
        <f t="shared" si="332"/>
        <v>0</v>
      </c>
      <c r="M215" s="32"/>
      <c r="N215" s="19">
        <f t="shared" si="333"/>
        <v>0</v>
      </c>
      <c r="O215" s="42"/>
      <c r="P215" s="42"/>
      <c r="Q215" s="42"/>
      <c r="R215" s="42"/>
      <c r="S215" s="19">
        <f t="shared" si="334"/>
        <v>0</v>
      </c>
      <c r="T215" s="42">
        <f t="shared" si="335"/>
        <v>0</v>
      </c>
      <c r="U215" s="42" t="e">
        <f>SUMIF(#REF!,A215,#REF!)</f>
        <v>#REF!</v>
      </c>
      <c r="V215" s="42" t="e">
        <f>SUMIF(#REF!,A215,#REF!)</f>
        <v>#REF!</v>
      </c>
      <c r="W215" s="42" t="e">
        <f t="shared" si="336"/>
        <v>#REF!</v>
      </c>
      <c r="X215" s="42" t="e">
        <f t="shared" si="337"/>
        <v>#REF!</v>
      </c>
      <c r="Y215" s="42" t="e">
        <f t="shared" si="338"/>
        <v>#REF!</v>
      </c>
      <c r="Z215" s="116" t="e">
        <f t="shared" si="339"/>
        <v>#REF!</v>
      </c>
      <c r="AA215" s="120">
        <f t="shared" si="340"/>
        <v>0</v>
      </c>
      <c r="AB215" s="153">
        <f t="shared" si="326"/>
        <v>0</v>
      </c>
      <c r="AC215" s="1"/>
      <c r="AD215" s="1"/>
      <c r="AE215" s="1"/>
      <c r="AF215" s="1"/>
      <c r="AG215" s="1"/>
      <c r="AH215" s="1"/>
      <c r="AI215" s="1"/>
      <c r="AJ215" s="1"/>
      <c r="AK215" s="1"/>
      <c r="AL215" s="1"/>
      <c r="AM215" s="1"/>
      <c r="AN215" s="1"/>
      <c r="AO215" s="1"/>
    </row>
    <row r="216" spans="1:41" s="3" customFormat="1">
      <c r="A216" s="48">
        <v>2222</v>
      </c>
      <c r="B216" s="53" t="s">
        <v>307</v>
      </c>
      <c r="C216" s="53"/>
      <c r="D216" s="7"/>
      <c r="E216" s="4"/>
      <c r="F216" s="70">
        <v>1</v>
      </c>
      <c r="G216" s="71"/>
      <c r="H216" s="72">
        <f t="shared" si="342"/>
        <v>1</v>
      </c>
      <c r="I216" s="70">
        <v>1</v>
      </c>
      <c r="J216" s="71" t="s">
        <v>216</v>
      </c>
      <c r="K216" s="73">
        <f>SUMIF(exportMMB!D:D,budgetMMB!A216,exportMMB!F:F)</f>
        <v>0</v>
      </c>
      <c r="L216" s="19">
        <f t="shared" si="332"/>
        <v>0</v>
      </c>
      <c r="M216" s="32"/>
      <c r="N216" s="19">
        <f t="shared" si="333"/>
        <v>0</v>
      </c>
      <c r="O216" s="42"/>
      <c r="P216" s="42"/>
      <c r="Q216" s="42"/>
      <c r="R216" s="42"/>
      <c r="S216" s="19">
        <f t="shared" si="334"/>
        <v>0</v>
      </c>
      <c r="T216" s="42">
        <f t="shared" si="335"/>
        <v>0</v>
      </c>
      <c r="U216" s="42" t="e">
        <f>SUMIF(#REF!,A216,#REF!)</f>
        <v>#REF!</v>
      </c>
      <c r="V216" s="42" t="e">
        <f>SUMIF(#REF!,A216,#REF!)</f>
        <v>#REF!</v>
      </c>
      <c r="W216" s="42" t="e">
        <f t="shared" si="336"/>
        <v>#REF!</v>
      </c>
      <c r="X216" s="42" t="e">
        <f t="shared" si="337"/>
        <v>#REF!</v>
      </c>
      <c r="Y216" s="42" t="e">
        <f t="shared" si="338"/>
        <v>#REF!</v>
      </c>
      <c r="Z216" s="116" t="e">
        <f t="shared" si="339"/>
        <v>#REF!</v>
      </c>
      <c r="AA216" s="120">
        <f t="shared" si="340"/>
        <v>0</v>
      </c>
      <c r="AB216" s="153">
        <f t="shared" si="326"/>
        <v>0</v>
      </c>
      <c r="AC216" s="1"/>
      <c r="AD216" s="1"/>
      <c r="AE216" s="1"/>
      <c r="AF216" s="1"/>
      <c r="AG216" s="1"/>
      <c r="AH216" s="1"/>
      <c r="AI216" s="1"/>
      <c r="AJ216" s="1"/>
      <c r="AK216" s="1"/>
      <c r="AL216" s="1"/>
      <c r="AM216" s="1"/>
      <c r="AN216" s="1"/>
      <c r="AO216" s="1"/>
    </row>
    <row r="217" spans="1:41" s="3" customFormat="1">
      <c r="A217" s="48">
        <v>2223</v>
      </c>
      <c r="B217" s="53" t="s">
        <v>673</v>
      </c>
      <c r="C217" s="53"/>
      <c r="D217" s="7"/>
      <c r="E217" s="4"/>
      <c r="F217" s="70">
        <v>1</v>
      </c>
      <c r="G217" s="71"/>
      <c r="H217" s="72">
        <f t="shared" si="342"/>
        <v>1</v>
      </c>
      <c r="I217" s="70">
        <v>1</v>
      </c>
      <c r="J217" s="71" t="s">
        <v>216</v>
      </c>
      <c r="K217" s="73">
        <f>SUMIF(exportMMB!D:D,budgetMMB!A217,exportMMB!F:F)</f>
        <v>0</v>
      </c>
      <c r="L217" s="19">
        <f t="shared" si="332"/>
        <v>0</v>
      </c>
      <c r="M217" s="32"/>
      <c r="N217" s="19">
        <f t="shared" si="333"/>
        <v>0</v>
      </c>
      <c r="O217" s="42"/>
      <c r="P217" s="42"/>
      <c r="Q217" s="42"/>
      <c r="R217" s="42"/>
      <c r="S217" s="19">
        <f t="shared" si="334"/>
        <v>0</v>
      </c>
      <c r="T217" s="42">
        <f t="shared" si="335"/>
        <v>0</v>
      </c>
      <c r="U217" s="42" t="e">
        <f>SUMIF(#REF!,A217,#REF!)</f>
        <v>#REF!</v>
      </c>
      <c r="V217" s="42" t="e">
        <f>SUMIF(#REF!,A217,#REF!)</f>
        <v>#REF!</v>
      </c>
      <c r="W217" s="42" t="e">
        <f t="shared" si="336"/>
        <v>#REF!</v>
      </c>
      <c r="X217" s="42" t="e">
        <f t="shared" si="337"/>
        <v>#REF!</v>
      </c>
      <c r="Y217" s="42" t="e">
        <f t="shared" si="338"/>
        <v>#REF!</v>
      </c>
      <c r="Z217" s="116" t="e">
        <f t="shared" si="339"/>
        <v>#REF!</v>
      </c>
      <c r="AA217" s="120">
        <f t="shared" si="340"/>
        <v>0</v>
      </c>
      <c r="AB217" s="153">
        <f t="shared" si="326"/>
        <v>0</v>
      </c>
      <c r="AC217" s="1"/>
      <c r="AD217" s="1"/>
      <c r="AE217" s="1"/>
      <c r="AF217" s="1"/>
      <c r="AG217" s="1"/>
      <c r="AH217" s="1"/>
      <c r="AI217" s="1"/>
      <c r="AJ217" s="1"/>
      <c r="AK217" s="1"/>
      <c r="AL217" s="1"/>
      <c r="AM217" s="1"/>
      <c r="AN217" s="1"/>
      <c r="AO217" s="1"/>
    </row>
    <row r="218" spans="1:41" s="3" customFormat="1">
      <c r="A218" s="18"/>
      <c r="B218" s="55" t="s">
        <v>253</v>
      </c>
      <c r="C218" s="55"/>
      <c r="D218" s="7"/>
      <c r="E218" s="4"/>
      <c r="F218" s="70"/>
      <c r="G218" s="71"/>
      <c r="H218" s="72"/>
      <c r="I218" s="70"/>
      <c r="J218" s="71"/>
      <c r="K218" s="73"/>
      <c r="L218" s="21">
        <f>SUM(L208:L217)</f>
        <v>0</v>
      </c>
      <c r="M218" s="28">
        <f t="shared" ref="M218:R218" si="343">SUM(M208:M217)</f>
        <v>0</v>
      </c>
      <c r="N218" s="21">
        <f t="shared" si="343"/>
        <v>0</v>
      </c>
      <c r="O218" s="43">
        <f t="shared" si="343"/>
        <v>0</v>
      </c>
      <c r="P218" s="43">
        <f t="shared" si="343"/>
        <v>0</v>
      </c>
      <c r="Q218" s="43">
        <f t="shared" si="343"/>
        <v>0</v>
      </c>
      <c r="R218" s="43">
        <f t="shared" si="343"/>
        <v>0</v>
      </c>
      <c r="S218" s="21">
        <f>SUM(S208:S217)</f>
        <v>0</v>
      </c>
      <c r="T218" s="43">
        <f>SUM(T208:T217)</f>
        <v>0</v>
      </c>
      <c r="U218" s="46" t="e">
        <f t="shared" ref="U218:V218" si="344">SUM(U208:U217)</f>
        <v>#REF!</v>
      </c>
      <c r="V218" s="46" t="e">
        <f t="shared" si="344"/>
        <v>#REF!</v>
      </c>
      <c r="W218" s="46" t="e">
        <f t="shared" ref="W218:AA218" si="345">SUM(W208:W217)</f>
        <v>#REF!</v>
      </c>
      <c r="X218" s="46" t="e">
        <f t="shared" si="345"/>
        <v>#REF!</v>
      </c>
      <c r="Y218" s="46" t="e">
        <f t="shared" si="345"/>
        <v>#REF!</v>
      </c>
      <c r="Z218" s="142" t="e">
        <f t="shared" si="345"/>
        <v>#REF!</v>
      </c>
      <c r="AA218" s="143">
        <f t="shared" si="345"/>
        <v>0</v>
      </c>
      <c r="AB218" s="161">
        <f t="shared" ref="AB218" si="346">SUM(AB208:AB217)</f>
        <v>0</v>
      </c>
      <c r="AC218" s="1"/>
      <c r="AD218" s="1"/>
      <c r="AE218" s="1"/>
      <c r="AF218" s="1"/>
      <c r="AG218" s="1"/>
      <c r="AH218" s="1"/>
      <c r="AI218" s="1"/>
      <c r="AJ218" s="1"/>
      <c r="AK218" s="1"/>
      <c r="AL218" s="1"/>
      <c r="AM218" s="1"/>
      <c r="AN218" s="1"/>
      <c r="AO218" s="1"/>
    </row>
    <row r="219" spans="1:41" s="3" customFormat="1">
      <c r="A219" s="48"/>
      <c r="B219" s="53"/>
      <c r="C219" s="53"/>
      <c r="D219" s="7"/>
      <c r="E219" s="4"/>
      <c r="F219" s="70"/>
      <c r="G219" s="71"/>
      <c r="H219" s="72"/>
      <c r="I219" s="70"/>
      <c r="J219" s="70"/>
      <c r="K219" s="73"/>
      <c r="L219" s="19"/>
      <c r="M219" s="32"/>
      <c r="N219" s="19"/>
      <c r="O219" s="42"/>
      <c r="P219" s="42"/>
      <c r="Q219" s="42"/>
      <c r="R219" s="42"/>
      <c r="S219" s="19"/>
      <c r="T219" s="42"/>
      <c r="U219" s="42"/>
      <c r="V219" s="42"/>
      <c r="W219" s="42"/>
      <c r="X219" s="42"/>
      <c r="Y219" s="42"/>
      <c r="Z219" s="116"/>
      <c r="AA219" s="120"/>
      <c r="AB219" s="162"/>
      <c r="AC219" s="1"/>
      <c r="AD219" s="1"/>
      <c r="AE219" s="1"/>
      <c r="AF219" s="1"/>
      <c r="AG219" s="1"/>
      <c r="AH219" s="1"/>
      <c r="AI219" s="1"/>
      <c r="AJ219" s="1"/>
      <c r="AK219" s="1"/>
      <c r="AL219" s="1"/>
      <c r="AM219" s="1"/>
      <c r="AN219" s="1"/>
      <c r="AO219" s="1"/>
    </row>
    <row r="220" spans="1:41" s="3" customFormat="1">
      <c r="A220" s="181" t="s">
        <v>182</v>
      </c>
      <c r="B220" s="38" t="s">
        <v>223</v>
      </c>
      <c r="C220" s="38"/>
      <c r="D220" s="7"/>
      <c r="E220" s="4"/>
      <c r="F220" s="70"/>
      <c r="G220" s="71"/>
      <c r="H220" s="72"/>
      <c r="I220" s="70"/>
      <c r="J220" s="70"/>
      <c r="K220" s="73"/>
      <c r="L220" s="20"/>
      <c r="M220" s="33"/>
      <c r="N220" s="20"/>
      <c r="O220" s="42"/>
      <c r="P220" s="42"/>
      <c r="Q220" s="42"/>
      <c r="R220" s="42"/>
      <c r="S220" s="19"/>
      <c r="T220" s="42"/>
      <c r="U220" s="144"/>
      <c r="V220" s="144"/>
      <c r="W220" s="144"/>
      <c r="X220" s="144"/>
      <c r="Y220" s="144"/>
      <c r="Z220" s="145"/>
      <c r="AA220" s="146"/>
      <c r="AB220" s="163"/>
      <c r="AC220" s="1"/>
      <c r="AD220" s="1"/>
      <c r="AE220" s="1"/>
      <c r="AF220" s="1"/>
      <c r="AG220" s="1"/>
      <c r="AH220" s="1"/>
      <c r="AI220" s="1"/>
      <c r="AJ220" s="1"/>
      <c r="AK220" s="1"/>
      <c r="AL220" s="1"/>
      <c r="AM220" s="1"/>
      <c r="AN220" s="1"/>
      <c r="AO220" s="1"/>
    </row>
    <row r="221" spans="1:41" s="3" customFormat="1">
      <c r="A221" s="180" t="s">
        <v>170</v>
      </c>
      <c r="B221" s="53" t="s">
        <v>40</v>
      </c>
      <c r="C221" s="53"/>
      <c r="D221" s="7"/>
      <c r="E221" s="4"/>
      <c r="F221" s="70">
        <v>1</v>
      </c>
      <c r="G221" s="71"/>
      <c r="H221" s="72">
        <f t="shared" ref="H221:H225" si="347">SUM(E221:G221)</f>
        <v>1</v>
      </c>
      <c r="I221" s="70">
        <v>1</v>
      </c>
      <c r="J221" s="71" t="s">
        <v>216</v>
      </c>
      <c r="K221" s="73">
        <f>SUMIF(exportMMB!D:D,budgetMMB!A221,exportMMB!F:F)</f>
        <v>0</v>
      </c>
      <c r="L221" s="19">
        <f t="shared" ref="L221:L233" si="348">H221*I221*K221</f>
        <v>0</v>
      </c>
      <c r="M221" s="32"/>
      <c r="N221" s="19">
        <f t="shared" ref="N221:N233" si="349">MAX(L221-SUM(O221:R221),0)</f>
        <v>0</v>
      </c>
      <c r="O221" s="42"/>
      <c r="P221" s="42"/>
      <c r="Q221" s="42"/>
      <c r="R221" s="42"/>
      <c r="S221" s="19">
        <f t="shared" ref="S221:S233" si="350">L221-SUM(N221:R221)</f>
        <v>0</v>
      </c>
      <c r="T221" s="42">
        <f t="shared" ref="T221:T233" si="351">N221</f>
        <v>0</v>
      </c>
      <c r="U221" s="42" t="e">
        <f>SUMIF(#REF!,A221,#REF!)</f>
        <v>#REF!</v>
      </c>
      <c r="V221" s="42" t="e">
        <f>SUMIF(#REF!,A221,#REF!)</f>
        <v>#REF!</v>
      </c>
      <c r="W221" s="42" t="e">
        <f t="shared" ref="W221:W233" si="352">U221+V221</f>
        <v>#REF!</v>
      </c>
      <c r="X221" s="42" t="e">
        <f t="shared" ref="X221:X233" si="353">MAX(L221-W221,0)</f>
        <v>#REF!</v>
      </c>
      <c r="Y221" s="42" t="e">
        <f t="shared" ref="Y221:Y233" si="354">W221+X221</f>
        <v>#REF!</v>
      </c>
      <c r="Z221" s="116" t="e">
        <f t="shared" ref="Z221:Z233" si="355">L221-Y221</f>
        <v>#REF!</v>
      </c>
      <c r="AA221" s="120">
        <f t="shared" ref="AA221:AA233" si="356">AB221-L221</f>
        <v>0</v>
      </c>
      <c r="AB221" s="153">
        <f t="shared" si="326"/>
        <v>0</v>
      </c>
      <c r="AC221" s="1"/>
      <c r="AD221" s="1"/>
      <c r="AE221" s="1"/>
      <c r="AF221" s="1"/>
      <c r="AG221" s="1"/>
      <c r="AH221" s="1"/>
      <c r="AI221" s="1"/>
      <c r="AJ221" s="1"/>
      <c r="AK221" s="1"/>
      <c r="AL221" s="1"/>
      <c r="AM221" s="1"/>
      <c r="AN221" s="1"/>
      <c r="AO221" s="1"/>
    </row>
    <row r="222" spans="1:41" s="3" customFormat="1">
      <c r="A222" s="180" t="s">
        <v>171</v>
      </c>
      <c r="B222" s="53" t="s">
        <v>41</v>
      </c>
      <c r="C222" s="53"/>
      <c r="D222" s="7"/>
      <c r="E222" s="4"/>
      <c r="F222" s="70">
        <v>1</v>
      </c>
      <c r="G222" s="71"/>
      <c r="H222" s="72">
        <f t="shared" si="347"/>
        <v>1</v>
      </c>
      <c r="I222" s="70">
        <v>1</v>
      </c>
      <c r="J222" s="71" t="s">
        <v>216</v>
      </c>
      <c r="K222" s="73">
        <f>SUMIF(exportMMB!D:D,budgetMMB!A222,exportMMB!F:F)</f>
        <v>0</v>
      </c>
      <c r="L222" s="19">
        <f t="shared" si="348"/>
        <v>0</v>
      </c>
      <c r="M222" s="32"/>
      <c r="N222" s="19">
        <f t="shared" si="349"/>
        <v>0</v>
      </c>
      <c r="O222" s="42"/>
      <c r="P222" s="42"/>
      <c r="Q222" s="42"/>
      <c r="R222" s="42"/>
      <c r="S222" s="19">
        <f t="shared" si="350"/>
        <v>0</v>
      </c>
      <c r="T222" s="42">
        <f t="shared" si="351"/>
        <v>0</v>
      </c>
      <c r="U222" s="42" t="e">
        <f>SUMIF(#REF!,A222,#REF!)</f>
        <v>#REF!</v>
      </c>
      <c r="V222" s="42" t="e">
        <f>SUMIF(#REF!,A222,#REF!)</f>
        <v>#REF!</v>
      </c>
      <c r="W222" s="42" t="e">
        <f t="shared" si="352"/>
        <v>#REF!</v>
      </c>
      <c r="X222" s="42" t="e">
        <f t="shared" si="353"/>
        <v>#REF!</v>
      </c>
      <c r="Y222" s="42" t="e">
        <f t="shared" si="354"/>
        <v>#REF!</v>
      </c>
      <c r="Z222" s="116" t="e">
        <f t="shared" si="355"/>
        <v>#REF!</v>
      </c>
      <c r="AA222" s="120">
        <f t="shared" si="356"/>
        <v>0</v>
      </c>
      <c r="AB222" s="153">
        <f t="shared" si="326"/>
        <v>0</v>
      </c>
      <c r="AC222" s="1"/>
      <c r="AD222" s="1"/>
      <c r="AE222" s="1"/>
      <c r="AF222" s="1"/>
      <c r="AG222" s="1"/>
      <c r="AH222" s="1"/>
      <c r="AI222" s="1"/>
      <c r="AJ222" s="1"/>
      <c r="AK222" s="1"/>
      <c r="AL222" s="1"/>
      <c r="AM222" s="1"/>
      <c r="AN222" s="1"/>
      <c r="AO222" s="1"/>
    </row>
    <row r="223" spans="1:41" s="3" customFormat="1">
      <c r="A223" s="180" t="s">
        <v>308</v>
      </c>
      <c r="B223" s="53" t="s">
        <v>309</v>
      </c>
      <c r="C223" s="53"/>
      <c r="D223" s="7"/>
      <c r="E223" s="4"/>
      <c r="F223" s="70">
        <v>1</v>
      </c>
      <c r="G223" s="71"/>
      <c r="H223" s="72">
        <f t="shared" si="347"/>
        <v>1</v>
      </c>
      <c r="I223" s="70">
        <v>1</v>
      </c>
      <c r="J223" s="71" t="s">
        <v>216</v>
      </c>
      <c r="K223" s="73">
        <f>SUMIF(exportMMB!D:D,budgetMMB!A223,exportMMB!F:F)</f>
        <v>0</v>
      </c>
      <c r="L223" s="19">
        <f t="shared" si="348"/>
        <v>0</v>
      </c>
      <c r="M223" s="32"/>
      <c r="N223" s="19">
        <f t="shared" si="349"/>
        <v>0</v>
      </c>
      <c r="O223" s="42"/>
      <c r="P223" s="42"/>
      <c r="Q223" s="42"/>
      <c r="R223" s="42"/>
      <c r="S223" s="19">
        <f t="shared" si="350"/>
        <v>0</v>
      </c>
      <c r="T223" s="42">
        <f t="shared" si="351"/>
        <v>0</v>
      </c>
      <c r="U223" s="42" t="e">
        <f>SUMIF(#REF!,A223,#REF!)</f>
        <v>#REF!</v>
      </c>
      <c r="V223" s="42" t="e">
        <f>SUMIF(#REF!,A223,#REF!)</f>
        <v>#REF!</v>
      </c>
      <c r="W223" s="42" t="e">
        <f t="shared" si="352"/>
        <v>#REF!</v>
      </c>
      <c r="X223" s="42" t="e">
        <f t="shared" si="353"/>
        <v>#REF!</v>
      </c>
      <c r="Y223" s="42" t="e">
        <f t="shared" si="354"/>
        <v>#REF!</v>
      </c>
      <c r="Z223" s="116" t="e">
        <f t="shared" si="355"/>
        <v>#REF!</v>
      </c>
      <c r="AA223" s="120">
        <f t="shared" si="356"/>
        <v>0</v>
      </c>
      <c r="AB223" s="153">
        <f t="shared" si="326"/>
        <v>0</v>
      </c>
      <c r="AC223" s="1"/>
      <c r="AD223" s="1"/>
      <c r="AE223" s="1"/>
      <c r="AF223" s="1"/>
      <c r="AG223" s="1"/>
      <c r="AH223" s="1"/>
      <c r="AI223" s="1"/>
      <c r="AJ223" s="1"/>
      <c r="AK223" s="1"/>
      <c r="AL223" s="1"/>
      <c r="AM223" s="1"/>
      <c r="AN223" s="1"/>
      <c r="AO223" s="1"/>
    </row>
    <row r="224" spans="1:41" s="3" customFormat="1">
      <c r="A224" s="48">
        <v>2305</v>
      </c>
      <c r="B224" s="53" t="s">
        <v>594</v>
      </c>
      <c r="C224" s="53"/>
      <c r="D224" s="7"/>
      <c r="E224" s="4"/>
      <c r="F224" s="70">
        <v>1</v>
      </c>
      <c r="G224" s="71"/>
      <c r="H224" s="72">
        <f t="shared" si="347"/>
        <v>1</v>
      </c>
      <c r="I224" s="70">
        <v>1</v>
      </c>
      <c r="J224" s="71" t="s">
        <v>216</v>
      </c>
      <c r="K224" s="73">
        <f>SUMIF(exportMMB!D:D,budgetMMB!A224,exportMMB!F:F)</f>
        <v>0</v>
      </c>
      <c r="L224" s="19">
        <f t="shared" si="348"/>
        <v>0</v>
      </c>
      <c r="M224" s="32"/>
      <c r="N224" s="19">
        <f t="shared" si="349"/>
        <v>0</v>
      </c>
      <c r="O224" s="42"/>
      <c r="P224" s="42"/>
      <c r="Q224" s="42"/>
      <c r="R224" s="42"/>
      <c r="S224" s="19">
        <f t="shared" si="350"/>
        <v>0</v>
      </c>
      <c r="T224" s="42">
        <f t="shared" si="351"/>
        <v>0</v>
      </c>
      <c r="U224" s="42" t="e">
        <f>SUMIF(#REF!,A224,#REF!)</f>
        <v>#REF!</v>
      </c>
      <c r="V224" s="42" t="e">
        <f>SUMIF(#REF!,A224,#REF!)</f>
        <v>#REF!</v>
      </c>
      <c r="W224" s="42" t="e">
        <f t="shared" si="352"/>
        <v>#REF!</v>
      </c>
      <c r="X224" s="42" t="e">
        <f t="shared" si="353"/>
        <v>#REF!</v>
      </c>
      <c r="Y224" s="42" t="e">
        <f t="shared" si="354"/>
        <v>#REF!</v>
      </c>
      <c r="Z224" s="116" t="e">
        <f t="shared" si="355"/>
        <v>#REF!</v>
      </c>
      <c r="AA224" s="120">
        <f t="shared" si="356"/>
        <v>0</v>
      </c>
      <c r="AB224" s="153">
        <f t="shared" si="326"/>
        <v>0</v>
      </c>
      <c r="AC224" s="1"/>
      <c r="AD224" s="1"/>
      <c r="AE224" s="1"/>
      <c r="AF224" s="1"/>
      <c r="AG224" s="1"/>
      <c r="AH224" s="1"/>
      <c r="AI224" s="1"/>
      <c r="AJ224" s="1"/>
      <c r="AK224" s="1"/>
      <c r="AL224" s="1"/>
      <c r="AM224" s="1"/>
      <c r="AN224" s="1"/>
      <c r="AO224" s="1"/>
    </row>
    <row r="225" spans="1:41" s="3" customFormat="1">
      <c r="A225" s="48">
        <v>2307</v>
      </c>
      <c r="B225" s="53" t="s">
        <v>595</v>
      </c>
      <c r="C225" s="53"/>
      <c r="D225" s="7"/>
      <c r="E225" s="4"/>
      <c r="F225" s="70">
        <v>1</v>
      </c>
      <c r="G225" s="71"/>
      <c r="H225" s="72">
        <f t="shared" si="347"/>
        <v>1</v>
      </c>
      <c r="I225" s="70">
        <v>1</v>
      </c>
      <c r="J225" s="71" t="s">
        <v>216</v>
      </c>
      <c r="K225" s="73">
        <f>SUMIF(exportMMB!D:D,budgetMMB!A225,exportMMB!F:F)</f>
        <v>0</v>
      </c>
      <c r="L225" s="19">
        <f t="shared" si="348"/>
        <v>0</v>
      </c>
      <c r="M225" s="32"/>
      <c r="N225" s="19">
        <f t="shared" si="349"/>
        <v>0</v>
      </c>
      <c r="O225" s="42"/>
      <c r="P225" s="42"/>
      <c r="Q225" s="42"/>
      <c r="R225" s="42"/>
      <c r="S225" s="19">
        <f t="shared" si="350"/>
        <v>0</v>
      </c>
      <c r="T225" s="42">
        <f t="shared" si="351"/>
        <v>0</v>
      </c>
      <c r="U225" s="42" t="e">
        <f>SUMIF(#REF!,A225,#REF!)</f>
        <v>#REF!</v>
      </c>
      <c r="V225" s="42" t="e">
        <f>SUMIF(#REF!,A225,#REF!)</f>
        <v>#REF!</v>
      </c>
      <c r="W225" s="42" t="e">
        <f t="shared" si="352"/>
        <v>#REF!</v>
      </c>
      <c r="X225" s="42" t="e">
        <f t="shared" si="353"/>
        <v>#REF!</v>
      </c>
      <c r="Y225" s="42" t="e">
        <f t="shared" si="354"/>
        <v>#REF!</v>
      </c>
      <c r="Z225" s="116" t="e">
        <f t="shared" si="355"/>
        <v>#REF!</v>
      </c>
      <c r="AA225" s="120">
        <f t="shared" si="356"/>
        <v>0</v>
      </c>
      <c r="AB225" s="153">
        <f t="shared" si="326"/>
        <v>0</v>
      </c>
      <c r="AC225" s="1"/>
      <c r="AD225" s="1"/>
      <c r="AE225" s="1"/>
      <c r="AF225" s="1"/>
      <c r="AG225" s="1"/>
      <c r="AH225" s="1"/>
      <c r="AI225" s="1"/>
      <c r="AJ225" s="1"/>
      <c r="AK225" s="1"/>
      <c r="AL225" s="1"/>
      <c r="AM225" s="1"/>
      <c r="AN225" s="1"/>
      <c r="AO225" s="1"/>
    </row>
    <row r="226" spans="1:41" s="3" customFormat="1">
      <c r="A226" s="48">
        <v>2308</v>
      </c>
      <c r="B226" s="53" t="s">
        <v>674</v>
      </c>
      <c r="C226" s="53"/>
      <c r="D226" s="7"/>
      <c r="E226" s="4"/>
      <c r="F226" s="70">
        <v>1</v>
      </c>
      <c r="G226" s="71"/>
      <c r="H226" s="72">
        <f t="shared" ref="H226:H230" si="357">SUM(E226:G226)</f>
        <v>1</v>
      </c>
      <c r="I226" s="70">
        <v>1</v>
      </c>
      <c r="J226" s="71" t="s">
        <v>216</v>
      </c>
      <c r="K226" s="73">
        <f>SUMIF(exportMMB!D:D,budgetMMB!A226,exportMMB!F:F)</f>
        <v>0</v>
      </c>
      <c r="L226" s="19">
        <f t="shared" si="348"/>
        <v>0</v>
      </c>
      <c r="M226" s="32"/>
      <c r="N226" s="19">
        <f t="shared" si="349"/>
        <v>0</v>
      </c>
      <c r="O226" s="42"/>
      <c r="P226" s="42"/>
      <c r="Q226" s="42"/>
      <c r="R226" s="42"/>
      <c r="S226" s="19">
        <f t="shared" si="350"/>
        <v>0</v>
      </c>
      <c r="T226" s="42">
        <f t="shared" si="351"/>
        <v>0</v>
      </c>
      <c r="U226" s="42" t="e">
        <f>SUMIF(#REF!,A226,#REF!)</f>
        <v>#REF!</v>
      </c>
      <c r="V226" s="42" t="e">
        <f>SUMIF(#REF!,A226,#REF!)</f>
        <v>#REF!</v>
      </c>
      <c r="W226" s="42" t="e">
        <f t="shared" si="352"/>
        <v>#REF!</v>
      </c>
      <c r="X226" s="42" t="e">
        <f t="shared" si="353"/>
        <v>#REF!</v>
      </c>
      <c r="Y226" s="42" t="e">
        <f t="shared" si="354"/>
        <v>#REF!</v>
      </c>
      <c r="Z226" s="116" t="e">
        <f t="shared" si="355"/>
        <v>#REF!</v>
      </c>
      <c r="AA226" s="120">
        <f t="shared" si="356"/>
        <v>0</v>
      </c>
      <c r="AB226" s="153">
        <f t="shared" si="326"/>
        <v>0</v>
      </c>
      <c r="AC226" s="1"/>
      <c r="AD226" s="1"/>
      <c r="AE226" s="1"/>
      <c r="AF226" s="1"/>
      <c r="AG226" s="1"/>
      <c r="AH226" s="1"/>
      <c r="AI226" s="1"/>
      <c r="AJ226" s="1"/>
      <c r="AK226" s="1"/>
      <c r="AL226" s="1"/>
      <c r="AM226" s="1"/>
      <c r="AN226" s="1"/>
      <c r="AO226" s="1"/>
    </row>
    <row r="227" spans="1:41" s="3" customFormat="1">
      <c r="A227" s="48">
        <v>2309</v>
      </c>
      <c r="B227" s="53" t="s">
        <v>675</v>
      </c>
      <c r="C227" s="53"/>
      <c r="D227" s="7"/>
      <c r="E227" s="4"/>
      <c r="F227" s="70">
        <v>1</v>
      </c>
      <c r="G227" s="71"/>
      <c r="H227" s="72">
        <f t="shared" si="357"/>
        <v>1</v>
      </c>
      <c r="I227" s="70">
        <v>1</v>
      </c>
      <c r="J227" s="71" t="s">
        <v>216</v>
      </c>
      <c r="K227" s="73">
        <f>SUMIF(exportMMB!D:D,budgetMMB!A227,exportMMB!F:F)</f>
        <v>0</v>
      </c>
      <c r="L227" s="19">
        <f t="shared" si="348"/>
        <v>0</v>
      </c>
      <c r="M227" s="32"/>
      <c r="N227" s="19">
        <f t="shared" si="349"/>
        <v>0</v>
      </c>
      <c r="O227" s="42"/>
      <c r="P227" s="42"/>
      <c r="Q227" s="42"/>
      <c r="R227" s="42"/>
      <c r="S227" s="19">
        <f t="shared" si="350"/>
        <v>0</v>
      </c>
      <c r="T227" s="42">
        <f t="shared" si="351"/>
        <v>0</v>
      </c>
      <c r="U227" s="42" t="e">
        <f>SUMIF(#REF!,A227,#REF!)</f>
        <v>#REF!</v>
      </c>
      <c r="V227" s="42" t="e">
        <f>SUMIF(#REF!,A227,#REF!)</f>
        <v>#REF!</v>
      </c>
      <c r="W227" s="42" t="e">
        <f t="shared" si="352"/>
        <v>#REF!</v>
      </c>
      <c r="X227" s="42" t="e">
        <f t="shared" si="353"/>
        <v>#REF!</v>
      </c>
      <c r="Y227" s="42" t="e">
        <f t="shared" si="354"/>
        <v>#REF!</v>
      </c>
      <c r="Z227" s="116" t="e">
        <f t="shared" si="355"/>
        <v>#REF!</v>
      </c>
      <c r="AA227" s="120">
        <f t="shared" si="356"/>
        <v>0</v>
      </c>
      <c r="AB227" s="153">
        <f t="shared" si="326"/>
        <v>0</v>
      </c>
      <c r="AC227" s="1"/>
      <c r="AD227" s="1"/>
      <c r="AE227" s="1"/>
      <c r="AF227" s="1"/>
      <c r="AG227" s="1"/>
      <c r="AH227" s="1"/>
      <c r="AI227" s="1"/>
      <c r="AJ227" s="1"/>
      <c r="AK227" s="1"/>
      <c r="AL227" s="1"/>
      <c r="AM227" s="1"/>
      <c r="AN227" s="1"/>
      <c r="AO227" s="1"/>
    </row>
    <row r="228" spans="1:41" s="3" customFormat="1">
      <c r="A228" s="48">
        <v>2310</v>
      </c>
      <c r="B228" s="53" t="s">
        <v>822</v>
      </c>
      <c r="C228" s="53"/>
      <c r="D228" s="7"/>
      <c r="E228" s="4"/>
      <c r="F228" s="70">
        <v>1</v>
      </c>
      <c r="G228" s="71"/>
      <c r="H228" s="72">
        <f t="shared" si="357"/>
        <v>1</v>
      </c>
      <c r="I228" s="70">
        <v>1</v>
      </c>
      <c r="J228" s="71" t="s">
        <v>216</v>
      </c>
      <c r="K228" s="73">
        <f>SUMIF(exportMMB!D:D,budgetMMB!A228,exportMMB!F:F)</f>
        <v>0</v>
      </c>
      <c r="L228" s="19">
        <f t="shared" si="348"/>
        <v>0</v>
      </c>
      <c r="M228" s="32"/>
      <c r="N228" s="19">
        <f t="shared" si="349"/>
        <v>0</v>
      </c>
      <c r="O228" s="42"/>
      <c r="P228" s="42"/>
      <c r="Q228" s="42"/>
      <c r="R228" s="42"/>
      <c r="S228" s="19">
        <f t="shared" si="350"/>
        <v>0</v>
      </c>
      <c r="T228" s="42">
        <f t="shared" si="351"/>
        <v>0</v>
      </c>
      <c r="U228" s="42" t="e">
        <f>SUMIF(#REF!,A228,#REF!)</f>
        <v>#REF!</v>
      </c>
      <c r="V228" s="42" t="e">
        <f>SUMIF(#REF!,A228,#REF!)</f>
        <v>#REF!</v>
      </c>
      <c r="W228" s="42" t="e">
        <f t="shared" si="352"/>
        <v>#REF!</v>
      </c>
      <c r="X228" s="42" t="e">
        <f t="shared" si="353"/>
        <v>#REF!</v>
      </c>
      <c r="Y228" s="42" t="e">
        <f t="shared" si="354"/>
        <v>#REF!</v>
      </c>
      <c r="Z228" s="116" t="e">
        <f t="shared" si="355"/>
        <v>#REF!</v>
      </c>
      <c r="AA228" s="120">
        <f t="shared" si="356"/>
        <v>0</v>
      </c>
      <c r="AB228" s="153">
        <f t="shared" si="326"/>
        <v>0</v>
      </c>
      <c r="AC228" s="1"/>
      <c r="AD228" s="1"/>
      <c r="AE228" s="1"/>
      <c r="AF228" s="1"/>
      <c r="AG228" s="1"/>
      <c r="AH228" s="1"/>
      <c r="AI228" s="1"/>
      <c r="AJ228" s="1"/>
      <c r="AK228" s="1"/>
      <c r="AL228" s="1"/>
      <c r="AM228" s="1"/>
      <c r="AN228" s="1"/>
      <c r="AO228" s="1"/>
    </row>
    <row r="229" spans="1:41" s="3" customFormat="1">
      <c r="A229" s="180" t="s">
        <v>310</v>
      </c>
      <c r="B229" s="53" t="s">
        <v>311</v>
      </c>
      <c r="C229" s="53"/>
      <c r="D229" s="7"/>
      <c r="E229" s="4"/>
      <c r="F229" s="70">
        <v>1</v>
      </c>
      <c r="G229" s="71"/>
      <c r="H229" s="72">
        <f t="shared" si="357"/>
        <v>1</v>
      </c>
      <c r="I229" s="70">
        <v>1</v>
      </c>
      <c r="J229" s="71" t="s">
        <v>216</v>
      </c>
      <c r="K229" s="73">
        <f>SUMIF(exportMMB!D:D,budgetMMB!A229,exportMMB!F:F)</f>
        <v>0</v>
      </c>
      <c r="L229" s="19">
        <f t="shared" si="348"/>
        <v>0</v>
      </c>
      <c r="M229" s="32"/>
      <c r="N229" s="19">
        <f t="shared" si="349"/>
        <v>0</v>
      </c>
      <c r="O229" s="42"/>
      <c r="P229" s="42"/>
      <c r="Q229" s="42"/>
      <c r="R229" s="42"/>
      <c r="S229" s="19">
        <f t="shared" si="350"/>
        <v>0</v>
      </c>
      <c r="T229" s="42">
        <f t="shared" si="351"/>
        <v>0</v>
      </c>
      <c r="U229" s="42" t="e">
        <f>SUMIF(#REF!,A229,#REF!)</f>
        <v>#REF!</v>
      </c>
      <c r="V229" s="42" t="e">
        <f>SUMIF(#REF!,A229,#REF!)</f>
        <v>#REF!</v>
      </c>
      <c r="W229" s="42" t="e">
        <f t="shared" si="352"/>
        <v>#REF!</v>
      </c>
      <c r="X229" s="42" t="e">
        <f t="shared" si="353"/>
        <v>#REF!</v>
      </c>
      <c r="Y229" s="42" t="e">
        <f t="shared" si="354"/>
        <v>#REF!</v>
      </c>
      <c r="Z229" s="116" t="e">
        <f t="shared" si="355"/>
        <v>#REF!</v>
      </c>
      <c r="AA229" s="120">
        <f t="shared" si="356"/>
        <v>0</v>
      </c>
      <c r="AB229" s="153">
        <f t="shared" si="326"/>
        <v>0</v>
      </c>
      <c r="AC229" s="1"/>
      <c r="AD229" s="1"/>
      <c r="AE229" s="1"/>
      <c r="AF229" s="1"/>
      <c r="AG229" s="1"/>
      <c r="AH229" s="1"/>
      <c r="AI229" s="1"/>
      <c r="AJ229" s="1"/>
      <c r="AK229" s="1"/>
      <c r="AL229" s="1"/>
      <c r="AM229" s="1"/>
      <c r="AN229" s="1"/>
      <c r="AO229" s="1"/>
    </row>
    <row r="230" spans="1:41" s="3" customFormat="1">
      <c r="A230" s="48">
        <v>2313</v>
      </c>
      <c r="B230" s="53" t="s">
        <v>42</v>
      </c>
      <c r="C230" s="53"/>
      <c r="D230" s="7"/>
      <c r="E230" s="4"/>
      <c r="F230" s="70">
        <v>1</v>
      </c>
      <c r="G230" s="71"/>
      <c r="H230" s="72">
        <f t="shared" si="357"/>
        <v>1</v>
      </c>
      <c r="I230" s="70">
        <v>1</v>
      </c>
      <c r="J230" s="71" t="s">
        <v>216</v>
      </c>
      <c r="K230" s="73">
        <f>SUMIF(exportMMB!D:D,budgetMMB!A230,exportMMB!F:F)</f>
        <v>0</v>
      </c>
      <c r="L230" s="19">
        <f t="shared" si="348"/>
        <v>0</v>
      </c>
      <c r="M230" s="32"/>
      <c r="N230" s="19">
        <f t="shared" si="349"/>
        <v>0</v>
      </c>
      <c r="O230" s="42"/>
      <c r="P230" s="42"/>
      <c r="Q230" s="42"/>
      <c r="R230" s="42"/>
      <c r="S230" s="19">
        <f t="shared" si="350"/>
        <v>0</v>
      </c>
      <c r="T230" s="42">
        <f t="shared" si="351"/>
        <v>0</v>
      </c>
      <c r="U230" s="42" t="e">
        <f>SUMIF(#REF!,A230,#REF!)</f>
        <v>#REF!</v>
      </c>
      <c r="V230" s="42" t="e">
        <f>SUMIF(#REF!,A230,#REF!)</f>
        <v>#REF!</v>
      </c>
      <c r="W230" s="42" t="e">
        <f t="shared" si="352"/>
        <v>#REF!</v>
      </c>
      <c r="X230" s="42" t="e">
        <f t="shared" si="353"/>
        <v>#REF!</v>
      </c>
      <c r="Y230" s="42" t="e">
        <f t="shared" si="354"/>
        <v>#REF!</v>
      </c>
      <c r="Z230" s="116" t="e">
        <f t="shared" si="355"/>
        <v>#REF!</v>
      </c>
      <c r="AA230" s="120">
        <f t="shared" si="356"/>
        <v>0</v>
      </c>
      <c r="AB230" s="153">
        <f t="shared" si="326"/>
        <v>0</v>
      </c>
      <c r="AC230" s="1"/>
      <c r="AD230" s="1"/>
      <c r="AE230" s="1"/>
      <c r="AF230" s="1"/>
      <c r="AG230" s="1"/>
      <c r="AH230" s="1"/>
      <c r="AI230" s="1"/>
      <c r="AJ230" s="1"/>
      <c r="AK230" s="1"/>
      <c r="AL230" s="1"/>
      <c r="AM230" s="1"/>
      <c r="AN230" s="1"/>
      <c r="AO230" s="1"/>
    </row>
    <row r="231" spans="1:41" s="3" customFormat="1">
      <c r="A231" s="180" t="s">
        <v>313</v>
      </c>
      <c r="B231" s="53" t="s">
        <v>312</v>
      </c>
      <c r="C231" s="53"/>
      <c r="D231" s="7"/>
      <c r="E231" s="4"/>
      <c r="F231" s="70">
        <v>1</v>
      </c>
      <c r="G231" s="71"/>
      <c r="H231" s="72">
        <f t="shared" ref="H231" si="358">SUM(E231:G231)</f>
        <v>1</v>
      </c>
      <c r="I231" s="70">
        <v>1</v>
      </c>
      <c r="J231" s="71" t="s">
        <v>216</v>
      </c>
      <c r="K231" s="73">
        <f>SUMIF(exportMMB!D:D,budgetMMB!A231,exportMMB!F:F)</f>
        <v>0</v>
      </c>
      <c r="L231" s="19">
        <f t="shared" si="348"/>
        <v>0</v>
      </c>
      <c r="M231" s="32"/>
      <c r="N231" s="19">
        <f t="shared" si="349"/>
        <v>0</v>
      </c>
      <c r="O231" s="42"/>
      <c r="P231" s="42"/>
      <c r="Q231" s="42"/>
      <c r="R231" s="42"/>
      <c r="S231" s="19">
        <f t="shared" si="350"/>
        <v>0</v>
      </c>
      <c r="T231" s="42">
        <f t="shared" si="351"/>
        <v>0</v>
      </c>
      <c r="U231" s="42" t="e">
        <f>SUMIF(#REF!,A231,#REF!)</f>
        <v>#REF!</v>
      </c>
      <c r="V231" s="42" t="e">
        <f>SUMIF(#REF!,A231,#REF!)</f>
        <v>#REF!</v>
      </c>
      <c r="W231" s="42" t="e">
        <f t="shared" si="352"/>
        <v>#REF!</v>
      </c>
      <c r="X231" s="42" t="e">
        <f t="shared" si="353"/>
        <v>#REF!</v>
      </c>
      <c r="Y231" s="42" t="e">
        <f t="shared" si="354"/>
        <v>#REF!</v>
      </c>
      <c r="Z231" s="116" t="e">
        <f t="shared" si="355"/>
        <v>#REF!</v>
      </c>
      <c r="AA231" s="120">
        <f t="shared" si="356"/>
        <v>0</v>
      </c>
      <c r="AB231" s="153">
        <f t="shared" si="326"/>
        <v>0</v>
      </c>
      <c r="AC231" s="1"/>
      <c r="AD231" s="1"/>
      <c r="AE231" s="1"/>
      <c r="AF231" s="1"/>
      <c r="AG231" s="1"/>
      <c r="AH231" s="1"/>
      <c r="AI231" s="1"/>
      <c r="AJ231" s="1"/>
      <c r="AK231" s="1"/>
      <c r="AL231" s="1"/>
      <c r="AM231" s="1"/>
      <c r="AN231" s="1"/>
      <c r="AO231" s="1"/>
    </row>
    <row r="232" spans="1:41" s="3" customFormat="1">
      <c r="A232" s="48">
        <v>2345</v>
      </c>
      <c r="B232" s="53" t="s">
        <v>45</v>
      </c>
      <c r="C232" s="53"/>
      <c r="D232" s="7"/>
      <c r="E232" s="4"/>
      <c r="F232" s="70">
        <v>1</v>
      </c>
      <c r="G232" s="71"/>
      <c r="H232" s="72">
        <f t="shared" ref="H232:H237" si="359">SUM(E232:G232)</f>
        <v>1</v>
      </c>
      <c r="I232" s="70">
        <v>1</v>
      </c>
      <c r="J232" s="71" t="s">
        <v>216</v>
      </c>
      <c r="K232" s="73">
        <f>SUMIF(exportMMB!D:D,budgetMMB!A232,exportMMB!F:F)</f>
        <v>0</v>
      </c>
      <c r="L232" s="19">
        <f t="shared" si="348"/>
        <v>0</v>
      </c>
      <c r="M232" s="32"/>
      <c r="N232" s="19">
        <f t="shared" si="349"/>
        <v>0</v>
      </c>
      <c r="O232" s="42"/>
      <c r="P232" s="42"/>
      <c r="Q232" s="42"/>
      <c r="R232" s="42"/>
      <c r="S232" s="19">
        <f t="shared" si="350"/>
        <v>0</v>
      </c>
      <c r="T232" s="45"/>
      <c r="U232" s="42" t="e">
        <f>SUMIF(#REF!,A232,#REF!)</f>
        <v>#REF!</v>
      </c>
      <c r="V232" s="42" t="e">
        <f>SUMIF(#REF!,A232,#REF!)</f>
        <v>#REF!</v>
      </c>
      <c r="W232" s="42" t="e">
        <f t="shared" si="352"/>
        <v>#REF!</v>
      </c>
      <c r="X232" s="42" t="e">
        <f t="shared" si="353"/>
        <v>#REF!</v>
      </c>
      <c r="Y232" s="42" t="e">
        <f t="shared" si="354"/>
        <v>#REF!</v>
      </c>
      <c r="Z232" s="116" t="e">
        <f t="shared" si="355"/>
        <v>#REF!</v>
      </c>
      <c r="AA232" s="120">
        <f t="shared" si="356"/>
        <v>0</v>
      </c>
      <c r="AB232" s="153">
        <f t="shared" si="326"/>
        <v>0</v>
      </c>
      <c r="AC232" s="1"/>
      <c r="AD232" s="1"/>
      <c r="AE232" s="1"/>
      <c r="AF232" s="1"/>
      <c r="AG232" s="1"/>
      <c r="AH232" s="1"/>
      <c r="AI232" s="1"/>
      <c r="AJ232" s="1"/>
      <c r="AK232" s="1"/>
      <c r="AL232" s="1"/>
      <c r="AM232" s="1"/>
      <c r="AN232" s="1"/>
      <c r="AO232" s="1"/>
    </row>
    <row r="233" spans="1:41" s="3" customFormat="1">
      <c r="A233" s="48">
        <v>2392</v>
      </c>
      <c r="B233" s="53" t="s">
        <v>46</v>
      </c>
      <c r="C233" s="53"/>
      <c r="D233" s="7"/>
      <c r="E233" s="4"/>
      <c r="F233" s="70">
        <v>1</v>
      </c>
      <c r="G233" s="71"/>
      <c r="H233" s="72">
        <f t="shared" si="359"/>
        <v>1</v>
      </c>
      <c r="I233" s="70">
        <v>1</v>
      </c>
      <c r="J233" s="71" t="s">
        <v>216</v>
      </c>
      <c r="K233" s="73">
        <f>SUMIF(exportMMB!D:D,budgetMMB!A233,exportMMB!F:F)</f>
        <v>0</v>
      </c>
      <c r="L233" s="19">
        <f t="shared" si="348"/>
        <v>0</v>
      </c>
      <c r="M233" s="32"/>
      <c r="N233" s="19">
        <f t="shared" si="349"/>
        <v>0</v>
      </c>
      <c r="O233" s="42"/>
      <c r="P233" s="42"/>
      <c r="Q233" s="42"/>
      <c r="R233" s="42"/>
      <c r="S233" s="19">
        <f t="shared" si="350"/>
        <v>0</v>
      </c>
      <c r="T233" s="42">
        <f t="shared" si="351"/>
        <v>0</v>
      </c>
      <c r="U233" s="42" t="e">
        <f>SUMIF(#REF!,A233,#REF!)</f>
        <v>#REF!</v>
      </c>
      <c r="V233" s="42" t="e">
        <f>SUMIF(#REF!,A233,#REF!)</f>
        <v>#REF!</v>
      </c>
      <c r="W233" s="42" t="e">
        <f t="shared" si="352"/>
        <v>#REF!</v>
      </c>
      <c r="X233" s="42" t="e">
        <f t="shared" si="353"/>
        <v>#REF!</v>
      </c>
      <c r="Y233" s="42" t="e">
        <f t="shared" si="354"/>
        <v>#REF!</v>
      </c>
      <c r="Z233" s="116" t="e">
        <f t="shared" si="355"/>
        <v>#REF!</v>
      </c>
      <c r="AA233" s="120">
        <f t="shared" si="356"/>
        <v>0</v>
      </c>
      <c r="AB233" s="153">
        <f t="shared" si="326"/>
        <v>0</v>
      </c>
      <c r="AC233" s="1"/>
      <c r="AD233" s="1"/>
      <c r="AE233" s="1"/>
      <c r="AF233" s="1"/>
      <c r="AG233" s="1"/>
      <c r="AH233" s="1"/>
      <c r="AI233" s="1"/>
      <c r="AJ233" s="1"/>
      <c r="AK233" s="1"/>
      <c r="AL233" s="1"/>
      <c r="AM233" s="1"/>
      <c r="AN233" s="1"/>
      <c r="AO233" s="1"/>
    </row>
    <row r="234" spans="1:41" s="3" customFormat="1">
      <c r="A234" s="18"/>
      <c r="B234" s="55" t="s">
        <v>253</v>
      </c>
      <c r="C234" s="55"/>
      <c r="D234" s="7"/>
      <c r="E234" s="4"/>
      <c r="F234" s="70"/>
      <c r="G234" s="71"/>
      <c r="H234" s="72"/>
      <c r="I234" s="70"/>
      <c r="J234" s="71"/>
      <c r="K234" s="73"/>
      <c r="L234" s="21">
        <f>SUM(L221:L233)</f>
        <v>0</v>
      </c>
      <c r="M234" s="28">
        <f t="shared" ref="M234:R234" si="360">SUM(M221:M233)</f>
        <v>0</v>
      </c>
      <c r="N234" s="21">
        <f t="shared" si="360"/>
        <v>0</v>
      </c>
      <c r="O234" s="43">
        <f t="shared" si="360"/>
        <v>0</v>
      </c>
      <c r="P234" s="43">
        <f t="shared" si="360"/>
        <v>0</v>
      </c>
      <c r="Q234" s="43">
        <f t="shared" si="360"/>
        <v>0</v>
      </c>
      <c r="R234" s="43">
        <f t="shared" si="360"/>
        <v>0</v>
      </c>
      <c r="S234" s="21">
        <f>SUM(S221:S233)</f>
        <v>0</v>
      </c>
      <c r="T234" s="43">
        <f>SUM(T221:T233)</f>
        <v>0</v>
      </c>
      <c r="U234" s="46" t="e">
        <f t="shared" ref="U234:V234" si="361">SUM(U221:U233)</f>
        <v>#REF!</v>
      </c>
      <c r="V234" s="46" t="e">
        <f t="shared" si="361"/>
        <v>#REF!</v>
      </c>
      <c r="W234" s="46" t="e">
        <f t="shared" ref="W234:AA234" si="362">SUM(W221:W233)</f>
        <v>#REF!</v>
      </c>
      <c r="X234" s="46" t="e">
        <f t="shared" si="362"/>
        <v>#REF!</v>
      </c>
      <c r="Y234" s="46" t="e">
        <f t="shared" si="362"/>
        <v>#REF!</v>
      </c>
      <c r="Z234" s="142" t="e">
        <f t="shared" si="362"/>
        <v>#REF!</v>
      </c>
      <c r="AA234" s="143">
        <f t="shared" si="362"/>
        <v>0</v>
      </c>
      <c r="AB234" s="161">
        <f t="shared" ref="AB234" si="363">SUM(AB221:AB233)</f>
        <v>0</v>
      </c>
      <c r="AC234" s="1"/>
      <c r="AD234" s="1"/>
      <c r="AE234" s="1"/>
      <c r="AF234" s="1"/>
      <c r="AG234" s="1"/>
      <c r="AH234" s="1"/>
      <c r="AI234" s="1"/>
      <c r="AJ234" s="1"/>
      <c r="AK234" s="1"/>
      <c r="AL234" s="1"/>
      <c r="AM234" s="1"/>
      <c r="AN234" s="1"/>
      <c r="AO234" s="1"/>
    </row>
    <row r="235" spans="1:41" s="3" customFormat="1">
      <c r="A235" s="48"/>
      <c r="B235" s="55"/>
      <c r="C235" s="55"/>
      <c r="D235" s="7"/>
      <c r="E235" s="4"/>
      <c r="F235" s="70"/>
      <c r="G235" s="71"/>
      <c r="H235" s="72"/>
      <c r="I235" s="70"/>
      <c r="J235" s="74"/>
      <c r="K235" s="73"/>
      <c r="L235" s="24"/>
      <c r="M235" s="30"/>
      <c r="N235" s="24"/>
      <c r="O235" s="42"/>
      <c r="P235" s="42"/>
      <c r="Q235" s="42"/>
      <c r="R235" s="42"/>
      <c r="S235" s="19"/>
      <c r="T235" s="42"/>
      <c r="U235" s="150"/>
      <c r="V235" s="150"/>
      <c r="W235" s="150"/>
      <c r="X235" s="150"/>
      <c r="Y235" s="150"/>
      <c r="Z235" s="151"/>
      <c r="AA235" s="152"/>
      <c r="AB235" s="165"/>
      <c r="AC235" s="1"/>
      <c r="AD235" s="1"/>
      <c r="AE235" s="1"/>
      <c r="AF235" s="1"/>
      <c r="AG235" s="1"/>
      <c r="AH235" s="1"/>
      <c r="AI235" s="1"/>
      <c r="AJ235" s="1"/>
      <c r="AK235" s="1"/>
      <c r="AL235" s="1"/>
      <c r="AM235" s="1"/>
      <c r="AN235" s="1"/>
      <c r="AO235" s="1"/>
    </row>
    <row r="236" spans="1:41" s="3" customFormat="1">
      <c r="A236" s="181" t="s">
        <v>183</v>
      </c>
      <c r="B236" s="38" t="s">
        <v>224</v>
      </c>
      <c r="C236" s="38"/>
      <c r="D236" s="7"/>
      <c r="E236" s="4"/>
      <c r="F236" s="70"/>
      <c r="G236" s="71"/>
      <c r="H236" s="72"/>
      <c r="I236" s="70"/>
      <c r="J236" s="71"/>
      <c r="K236" s="73"/>
      <c r="L236" s="19"/>
      <c r="M236" s="32"/>
      <c r="N236" s="19"/>
      <c r="O236" s="42"/>
      <c r="P236" s="42"/>
      <c r="Q236" s="42"/>
      <c r="R236" s="42"/>
      <c r="S236" s="19"/>
      <c r="T236" s="42"/>
      <c r="U236" s="42"/>
      <c r="V236" s="42"/>
      <c r="W236" s="42"/>
      <c r="X236" s="42"/>
      <c r="Y236" s="42"/>
      <c r="Z236" s="116"/>
      <c r="AA236" s="120"/>
      <c r="AB236" s="162"/>
      <c r="AC236" s="1"/>
      <c r="AD236" s="1"/>
      <c r="AE236" s="1"/>
      <c r="AF236" s="1"/>
      <c r="AG236" s="1"/>
      <c r="AH236" s="1"/>
      <c r="AI236" s="1"/>
      <c r="AJ236" s="1"/>
      <c r="AK236" s="1"/>
      <c r="AL236" s="1"/>
      <c r="AM236" s="1"/>
      <c r="AN236" s="1"/>
      <c r="AO236" s="1"/>
    </row>
    <row r="237" spans="1:41" s="3" customFormat="1">
      <c r="A237" s="48">
        <v>2401</v>
      </c>
      <c r="B237" s="53" t="s">
        <v>47</v>
      </c>
      <c r="C237" s="53"/>
      <c r="D237" s="7"/>
      <c r="E237" s="4"/>
      <c r="F237" s="70">
        <v>1</v>
      </c>
      <c r="G237" s="71"/>
      <c r="H237" s="72">
        <f t="shared" si="359"/>
        <v>1</v>
      </c>
      <c r="I237" s="70">
        <v>1</v>
      </c>
      <c r="J237" s="71" t="s">
        <v>216</v>
      </c>
      <c r="K237" s="73">
        <f>SUMIF(exportMMB!D:D,budgetMMB!A237,exportMMB!F:F)</f>
        <v>0</v>
      </c>
      <c r="L237" s="19">
        <f t="shared" ref="L237:L253" si="364">H237*I237*K237</f>
        <v>0</v>
      </c>
      <c r="M237" s="32"/>
      <c r="N237" s="19">
        <f t="shared" ref="N237:N253" si="365">MAX(L237-SUM(O237:R237),0)</f>
        <v>0</v>
      </c>
      <c r="O237" s="42"/>
      <c r="P237" s="42"/>
      <c r="Q237" s="42"/>
      <c r="R237" s="42"/>
      <c r="S237" s="19">
        <f t="shared" ref="S237:S253" si="366">L237-SUM(N237:R237)</f>
        <v>0</v>
      </c>
      <c r="T237" s="42">
        <f t="shared" ref="T237:T252" si="367">N237</f>
        <v>0</v>
      </c>
      <c r="U237" s="42" t="e">
        <f>SUMIF(#REF!,A237,#REF!)</f>
        <v>#REF!</v>
      </c>
      <c r="V237" s="42" t="e">
        <f>SUMIF(#REF!,A237,#REF!)</f>
        <v>#REF!</v>
      </c>
      <c r="W237" s="42" t="e">
        <f t="shared" ref="W237:W253" si="368">U237+V237</f>
        <v>#REF!</v>
      </c>
      <c r="X237" s="42" t="e">
        <f t="shared" ref="X237:X253" si="369">MAX(L237-W237,0)</f>
        <v>#REF!</v>
      </c>
      <c r="Y237" s="42" t="e">
        <f t="shared" ref="Y237:Y253" si="370">W237+X237</f>
        <v>#REF!</v>
      </c>
      <c r="Z237" s="116" t="e">
        <f t="shared" ref="Z237:Z253" si="371">L237-Y237</f>
        <v>#REF!</v>
      </c>
      <c r="AA237" s="120">
        <f t="shared" ref="AA237:AA253" si="372">AB237-L237</f>
        <v>0</v>
      </c>
      <c r="AB237" s="153">
        <f t="shared" si="326"/>
        <v>0</v>
      </c>
      <c r="AC237" s="1"/>
      <c r="AD237" s="1"/>
      <c r="AE237" s="1"/>
      <c r="AF237" s="1"/>
      <c r="AG237" s="1"/>
      <c r="AH237" s="1"/>
      <c r="AI237" s="1"/>
      <c r="AJ237" s="1"/>
      <c r="AK237" s="1"/>
      <c r="AL237" s="1"/>
      <c r="AM237" s="1"/>
      <c r="AN237" s="1"/>
      <c r="AO237" s="1"/>
    </row>
    <row r="238" spans="1:41" s="3" customFormat="1">
      <c r="A238" s="180" t="s">
        <v>805</v>
      </c>
      <c r="B238" s="53" t="s">
        <v>806</v>
      </c>
      <c r="C238" s="53"/>
      <c r="D238" s="7"/>
      <c r="E238" s="4"/>
      <c r="F238" s="70">
        <v>1</v>
      </c>
      <c r="G238" s="71"/>
      <c r="H238" s="72">
        <f t="shared" ref="H238:H245" si="373">SUM(E238:G238)</f>
        <v>1</v>
      </c>
      <c r="I238" s="70">
        <v>1</v>
      </c>
      <c r="J238" s="71" t="s">
        <v>216</v>
      </c>
      <c r="K238" s="73">
        <f>SUMIF(exportMMB!D:D,budgetMMB!A238,exportMMB!F:F)</f>
        <v>0</v>
      </c>
      <c r="L238" s="19">
        <f t="shared" si="364"/>
        <v>0</v>
      </c>
      <c r="M238" s="32"/>
      <c r="N238" s="19">
        <f t="shared" si="365"/>
        <v>0</v>
      </c>
      <c r="O238" s="42"/>
      <c r="P238" s="42"/>
      <c r="Q238" s="42"/>
      <c r="R238" s="42"/>
      <c r="S238" s="19">
        <f t="shared" si="366"/>
        <v>0</v>
      </c>
      <c r="T238" s="42">
        <f t="shared" si="367"/>
        <v>0</v>
      </c>
      <c r="U238" s="42" t="e">
        <f>SUMIF(#REF!,A238,#REF!)</f>
        <v>#REF!</v>
      </c>
      <c r="V238" s="42" t="e">
        <f>SUMIF(#REF!,A238,#REF!)</f>
        <v>#REF!</v>
      </c>
      <c r="W238" s="42" t="e">
        <f t="shared" si="368"/>
        <v>#REF!</v>
      </c>
      <c r="X238" s="42" t="e">
        <f t="shared" si="369"/>
        <v>#REF!</v>
      </c>
      <c r="Y238" s="42" t="e">
        <f t="shared" si="370"/>
        <v>#REF!</v>
      </c>
      <c r="Z238" s="116" t="e">
        <f t="shared" si="371"/>
        <v>#REF!</v>
      </c>
      <c r="AA238" s="120">
        <f t="shared" si="372"/>
        <v>0</v>
      </c>
      <c r="AB238" s="153">
        <f t="shared" si="326"/>
        <v>0</v>
      </c>
      <c r="AC238" s="1"/>
      <c r="AD238" s="1"/>
      <c r="AE238" s="1"/>
      <c r="AF238" s="1"/>
      <c r="AG238" s="1"/>
      <c r="AH238" s="1"/>
      <c r="AI238" s="1"/>
      <c r="AJ238" s="1"/>
      <c r="AK238" s="1"/>
      <c r="AL238" s="1"/>
      <c r="AM238" s="1"/>
      <c r="AN238" s="1"/>
      <c r="AO238" s="1"/>
    </row>
    <row r="239" spans="1:41" s="3" customFormat="1">
      <c r="A239" s="48">
        <v>2403</v>
      </c>
      <c r="B239" s="53" t="s">
        <v>48</v>
      </c>
      <c r="C239" s="53"/>
      <c r="D239" s="7"/>
      <c r="E239" s="4"/>
      <c r="F239" s="70">
        <v>1</v>
      </c>
      <c r="G239" s="71"/>
      <c r="H239" s="72">
        <f t="shared" si="373"/>
        <v>1</v>
      </c>
      <c r="I239" s="70">
        <v>1</v>
      </c>
      <c r="J239" s="71" t="s">
        <v>216</v>
      </c>
      <c r="K239" s="73">
        <f>SUMIF(exportMMB!D:D,budgetMMB!A239,exportMMB!F:F)</f>
        <v>0</v>
      </c>
      <c r="L239" s="19">
        <f t="shared" si="364"/>
        <v>0</v>
      </c>
      <c r="M239" s="32"/>
      <c r="N239" s="19">
        <f t="shared" si="365"/>
        <v>0</v>
      </c>
      <c r="O239" s="42"/>
      <c r="P239" s="42"/>
      <c r="Q239" s="42"/>
      <c r="R239" s="42"/>
      <c r="S239" s="19">
        <f t="shared" si="366"/>
        <v>0</v>
      </c>
      <c r="T239" s="42">
        <f t="shared" si="367"/>
        <v>0</v>
      </c>
      <c r="U239" s="42" t="e">
        <f>SUMIF(#REF!,A239,#REF!)</f>
        <v>#REF!</v>
      </c>
      <c r="V239" s="42" t="e">
        <f>SUMIF(#REF!,A239,#REF!)</f>
        <v>#REF!</v>
      </c>
      <c r="W239" s="42" t="e">
        <f t="shared" si="368"/>
        <v>#REF!</v>
      </c>
      <c r="X239" s="42" t="e">
        <f t="shared" si="369"/>
        <v>#REF!</v>
      </c>
      <c r="Y239" s="42" t="e">
        <f t="shared" si="370"/>
        <v>#REF!</v>
      </c>
      <c r="Z239" s="116" t="e">
        <f t="shared" si="371"/>
        <v>#REF!</v>
      </c>
      <c r="AA239" s="120">
        <f t="shared" si="372"/>
        <v>0</v>
      </c>
      <c r="AB239" s="153">
        <f t="shared" si="326"/>
        <v>0</v>
      </c>
      <c r="AC239" s="1"/>
      <c r="AD239" s="1"/>
      <c r="AE239" s="1"/>
      <c r="AF239" s="1"/>
      <c r="AG239" s="1"/>
      <c r="AH239" s="1"/>
      <c r="AI239" s="1"/>
      <c r="AJ239" s="1"/>
      <c r="AK239" s="1"/>
      <c r="AL239" s="1"/>
      <c r="AM239" s="1"/>
      <c r="AN239" s="1"/>
      <c r="AO239" s="1"/>
    </row>
    <row r="240" spans="1:41" s="3" customFormat="1">
      <c r="A240" s="48">
        <v>2406</v>
      </c>
      <c r="B240" s="53" t="s">
        <v>49</v>
      </c>
      <c r="C240" s="53"/>
      <c r="D240" s="7"/>
      <c r="E240" s="4"/>
      <c r="F240" s="70">
        <v>1</v>
      </c>
      <c r="G240" s="71"/>
      <c r="H240" s="72">
        <f t="shared" si="373"/>
        <v>1</v>
      </c>
      <c r="I240" s="70">
        <v>1</v>
      </c>
      <c r="J240" s="71" t="s">
        <v>216</v>
      </c>
      <c r="K240" s="73">
        <f>SUMIF(exportMMB!D:D,budgetMMB!A240,exportMMB!F:F)</f>
        <v>0</v>
      </c>
      <c r="L240" s="19">
        <f t="shared" si="364"/>
        <v>0</v>
      </c>
      <c r="M240" s="32"/>
      <c r="N240" s="19">
        <f t="shared" si="365"/>
        <v>0</v>
      </c>
      <c r="O240" s="42"/>
      <c r="P240" s="42"/>
      <c r="Q240" s="42"/>
      <c r="R240" s="42"/>
      <c r="S240" s="19">
        <f t="shared" si="366"/>
        <v>0</v>
      </c>
      <c r="T240" s="42">
        <f t="shared" si="367"/>
        <v>0</v>
      </c>
      <c r="U240" s="42" t="e">
        <f>SUMIF(#REF!,A240,#REF!)</f>
        <v>#REF!</v>
      </c>
      <c r="V240" s="42" t="e">
        <f>SUMIF(#REF!,A240,#REF!)</f>
        <v>#REF!</v>
      </c>
      <c r="W240" s="42" t="e">
        <f t="shared" si="368"/>
        <v>#REF!</v>
      </c>
      <c r="X240" s="42" t="e">
        <f t="shared" si="369"/>
        <v>#REF!</v>
      </c>
      <c r="Y240" s="42" t="e">
        <f t="shared" si="370"/>
        <v>#REF!</v>
      </c>
      <c r="Z240" s="116" t="e">
        <f t="shared" si="371"/>
        <v>#REF!</v>
      </c>
      <c r="AA240" s="120">
        <f t="shared" si="372"/>
        <v>0</v>
      </c>
      <c r="AB240" s="153">
        <f t="shared" si="326"/>
        <v>0</v>
      </c>
      <c r="AC240" s="1"/>
      <c r="AD240" s="1"/>
      <c r="AE240" s="1"/>
      <c r="AF240" s="1"/>
      <c r="AG240" s="1"/>
      <c r="AH240" s="1"/>
      <c r="AI240" s="1"/>
      <c r="AJ240" s="1"/>
      <c r="AK240" s="1"/>
      <c r="AL240" s="1"/>
      <c r="AM240" s="1"/>
      <c r="AN240" s="1"/>
      <c r="AO240" s="1"/>
    </row>
    <row r="241" spans="1:41" s="3" customFormat="1">
      <c r="A241" s="48">
        <v>2407</v>
      </c>
      <c r="B241" s="53" t="s">
        <v>50</v>
      </c>
      <c r="C241" s="53"/>
      <c r="D241" s="7"/>
      <c r="E241" s="4"/>
      <c r="F241" s="70">
        <v>1</v>
      </c>
      <c r="G241" s="71"/>
      <c r="H241" s="72">
        <f t="shared" si="373"/>
        <v>1</v>
      </c>
      <c r="I241" s="70">
        <v>1</v>
      </c>
      <c r="J241" s="71" t="s">
        <v>216</v>
      </c>
      <c r="K241" s="73">
        <f>SUMIF(exportMMB!D:D,budgetMMB!A241,exportMMB!F:F)</f>
        <v>0</v>
      </c>
      <c r="L241" s="19">
        <f t="shared" si="364"/>
        <v>0</v>
      </c>
      <c r="M241" s="32"/>
      <c r="N241" s="19">
        <f t="shared" si="365"/>
        <v>0</v>
      </c>
      <c r="O241" s="42"/>
      <c r="P241" s="42"/>
      <c r="Q241" s="42"/>
      <c r="R241" s="42"/>
      <c r="S241" s="19">
        <f t="shared" si="366"/>
        <v>0</v>
      </c>
      <c r="T241" s="42">
        <f t="shared" si="367"/>
        <v>0</v>
      </c>
      <c r="U241" s="42" t="e">
        <f>SUMIF(#REF!,A241,#REF!)</f>
        <v>#REF!</v>
      </c>
      <c r="V241" s="42" t="e">
        <f>SUMIF(#REF!,A241,#REF!)</f>
        <v>#REF!</v>
      </c>
      <c r="W241" s="42" t="e">
        <f t="shared" si="368"/>
        <v>#REF!</v>
      </c>
      <c r="X241" s="42" t="e">
        <f t="shared" si="369"/>
        <v>#REF!</v>
      </c>
      <c r="Y241" s="42" t="e">
        <f t="shared" si="370"/>
        <v>#REF!</v>
      </c>
      <c r="Z241" s="116" t="e">
        <f t="shared" si="371"/>
        <v>#REF!</v>
      </c>
      <c r="AA241" s="120">
        <f t="shared" si="372"/>
        <v>0</v>
      </c>
      <c r="AB241" s="153">
        <f t="shared" si="326"/>
        <v>0</v>
      </c>
      <c r="AC241" s="1"/>
      <c r="AD241" s="1"/>
      <c r="AE241" s="1"/>
      <c r="AF241" s="1"/>
      <c r="AG241" s="1"/>
      <c r="AH241" s="1"/>
      <c r="AI241" s="1"/>
      <c r="AJ241" s="1"/>
      <c r="AK241" s="1"/>
      <c r="AL241" s="1"/>
      <c r="AM241" s="1"/>
      <c r="AN241" s="1"/>
      <c r="AO241" s="1"/>
    </row>
    <row r="242" spans="1:41" s="3" customFormat="1">
      <c r="A242" s="48">
        <v>2408</v>
      </c>
      <c r="B242" s="53" t="s">
        <v>51</v>
      </c>
      <c r="C242" s="53"/>
      <c r="D242" s="7"/>
      <c r="E242" s="4"/>
      <c r="F242" s="70">
        <v>1</v>
      </c>
      <c r="G242" s="71"/>
      <c r="H242" s="72">
        <f t="shared" si="373"/>
        <v>1</v>
      </c>
      <c r="I242" s="70">
        <v>1</v>
      </c>
      <c r="J242" s="71" t="s">
        <v>216</v>
      </c>
      <c r="K242" s="73">
        <f>SUMIF(exportMMB!D:D,budgetMMB!A242,exportMMB!F:F)</f>
        <v>0</v>
      </c>
      <c r="L242" s="19">
        <f t="shared" si="364"/>
        <v>0</v>
      </c>
      <c r="M242" s="32"/>
      <c r="N242" s="19">
        <f t="shared" si="365"/>
        <v>0</v>
      </c>
      <c r="O242" s="42"/>
      <c r="P242" s="42"/>
      <c r="Q242" s="42"/>
      <c r="R242" s="42"/>
      <c r="S242" s="19">
        <f t="shared" si="366"/>
        <v>0</v>
      </c>
      <c r="T242" s="42">
        <f t="shared" si="367"/>
        <v>0</v>
      </c>
      <c r="U242" s="42" t="e">
        <f>SUMIF(#REF!,A242,#REF!)</f>
        <v>#REF!</v>
      </c>
      <c r="V242" s="42" t="e">
        <f>SUMIF(#REF!,A242,#REF!)</f>
        <v>#REF!</v>
      </c>
      <c r="W242" s="42" t="e">
        <f t="shared" si="368"/>
        <v>#REF!</v>
      </c>
      <c r="X242" s="42" t="e">
        <f t="shared" si="369"/>
        <v>#REF!</v>
      </c>
      <c r="Y242" s="42" t="e">
        <f t="shared" si="370"/>
        <v>#REF!</v>
      </c>
      <c r="Z242" s="116" t="e">
        <f t="shared" si="371"/>
        <v>#REF!</v>
      </c>
      <c r="AA242" s="120">
        <f t="shared" si="372"/>
        <v>0</v>
      </c>
      <c r="AB242" s="153">
        <f t="shared" si="326"/>
        <v>0</v>
      </c>
      <c r="AC242" s="1"/>
      <c r="AD242" s="1"/>
      <c r="AE242" s="1"/>
      <c r="AF242" s="1"/>
      <c r="AG242" s="1"/>
      <c r="AH242" s="1"/>
      <c r="AI242" s="1"/>
      <c r="AJ242" s="1"/>
      <c r="AK242" s="1"/>
      <c r="AL242" s="1"/>
      <c r="AM242" s="1"/>
      <c r="AN242" s="1"/>
      <c r="AO242" s="1"/>
    </row>
    <row r="243" spans="1:41" s="3" customFormat="1">
      <c r="A243" s="180" t="s">
        <v>314</v>
      </c>
      <c r="B243" s="53" t="s">
        <v>315</v>
      </c>
      <c r="C243" s="53"/>
      <c r="D243" s="7"/>
      <c r="E243" s="4"/>
      <c r="F243" s="70">
        <v>1</v>
      </c>
      <c r="G243" s="71"/>
      <c r="H243" s="72">
        <f t="shared" si="373"/>
        <v>1</v>
      </c>
      <c r="I243" s="70">
        <v>1</v>
      </c>
      <c r="J243" s="71" t="s">
        <v>216</v>
      </c>
      <c r="K243" s="73">
        <f>SUMIF(exportMMB!D:D,budgetMMB!A243,exportMMB!F:F)</f>
        <v>0</v>
      </c>
      <c r="L243" s="19">
        <f t="shared" si="364"/>
        <v>0</v>
      </c>
      <c r="M243" s="32"/>
      <c r="N243" s="19">
        <f t="shared" si="365"/>
        <v>0</v>
      </c>
      <c r="O243" s="42"/>
      <c r="P243" s="42"/>
      <c r="Q243" s="42"/>
      <c r="R243" s="42"/>
      <c r="S243" s="19">
        <f t="shared" si="366"/>
        <v>0</v>
      </c>
      <c r="T243" s="42">
        <f t="shared" si="367"/>
        <v>0</v>
      </c>
      <c r="U243" s="42" t="e">
        <f>SUMIF(#REF!,A243,#REF!)</f>
        <v>#REF!</v>
      </c>
      <c r="V243" s="42" t="e">
        <f>SUMIF(#REF!,A243,#REF!)</f>
        <v>#REF!</v>
      </c>
      <c r="W243" s="42" t="e">
        <f t="shared" si="368"/>
        <v>#REF!</v>
      </c>
      <c r="X243" s="42" t="e">
        <f t="shared" si="369"/>
        <v>#REF!</v>
      </c>
      <c r="Y243" s="42" t="e">
        <f t="shared" si="370"/>
        <v>#REF!</v>
      </c>
      <c r="Z243" s="116" t="e">
        <f t="shared" si="371"/>
        <v>#REF!</v>
      </c>
      <c r="AA243" s="120">
        <f t="shared" si="372"/>
        <v>0</v>
      </c>
      <c r="AB243" s="153">
        <f t="shared" si="326"/>
        <v>0</v>
      </c>
      <c r="AC243" s="1"/>
      <c r="AD243" s="1"/>
      <c r="AE243" s="1"/>
      <c r="AF243" s="1"/>
      <c r="AG243" s="1"/>
      <c r="AH243" s="1"/>
      <c r="AI243" s="1"/>
      <c r="AJ243" s="1"/>
      <c r="AK243" s="1"/>
      <c r="AL243" s="1"/>
      <c r="AM243" s="1"/>
      <c r="AN243" s="1"/>
      <c r="AO243" s="1"/>
    </row>
    <row r="244" spans="1:41" s="3" customFormat="1">
      <c r="A244" s="48">
        <v>2440</v>
      </c>
      <c r="B244" s="53" t="s">
        <v>316</v>
      </c>
      <c r="C244" s="53"/>
      <c r="D244" s="7"/>
      <c r="E244" s="4"/>
      <c r="F244" s="70">
        <v>1</v>
      </c>
      <c r="G244" s="71"/>
      <c r="H244" s="72">
        <f t="shared" si="373"/>
        <v>1</v>
      </c>
      <c r="I244" s="70">
        <v>1</v>
      </c>
      <c r="J244" s="71" t="s">
        <v>216</v>
      </c>
      <c r="K244" s="73">
        <f>SUMIF(exportMMB!D:D,budgetMMB!A244,exportMMB!F:F)</f>
        <v>0</v>
      </c>
      <c r="L244" s="19">
        <f t="shared" si="364"/>
        <v>0</v>
      </c>
      <c r="M244" s="32"/>
      <c r="N244" s="19">
        <f t="shared" si="365"/>
        <v>0</v>
      </c>
      <c r="O244" s="42"/>
      <c r="P244" s="42"/>
      <c r="Q244" s="42"/>
      <c r="R244" s="42"/>
      <c r="S244" s="19">
        <f t="shared" si="366"/>
        <v>0</v>
      </c>
      <c r="T244" s="42">
        <f t="shared" si="367"/>
        <v>0</v>
      </c>
      <c r="U244" s="42" t="e">
        <f>SUMIF(#REF!,A244,#REF!)</f>
        <v>#REF!</v>
      </c>
      <c r="V244" s="42" t="e">
        <f>SUMIF(#REF!,A244,#REF!)</f>
        <v>#REF!</v>
      </c>
      <c r="W244" s="42" t="e">
        <f t="shared" si="368"/>
        <v>#REF!</v>
      </c>
      <c r="X244" s="42" t="e">
        <f t="shared" si="369"/>
        <v>#REF!</v>
      </c>
      <c r="Y244" s="42" t="e">
        <f t="shared" si="370"/>
        <v>#REF!</v>
      </c>
      <c r="Z244" s="116" t="e">
        <f t="shared" si="371"/>
        <v>#REF!</v>
      </c>
      <c r="AA244" s="120">
        <f t="shared" si="372"/>
        <v>0</v>
      </c>
      <c r="AB244" s="153">
        <f t="shared" si="326"/>
        <v>0</v>
      </c>
      <c r="AC244" s="1"/>
      <c r="AD244" s="1"/>
      <c r="AE244" s="1"/>
      <c r="AF244" s="1"/>
      <c r="AG244" s="1"/>
      <c r="AH244" s="1"/>
      <c r="AI244" s="1"/>
      <c r="AJ244" s="1"/>
      <c r="AK244" s="1"/>
      <c r="AL244" s="1"/>
      <c r="AM244" s="1"/>
      <c r="AN244" s="1"/>
      <c r="AO244" s="1"/>
    </row>
    <row r="245" spans="1:41" s="3" customFormat="1">
      <c r="A245" s="48">
        <v>2441</v>
      </c>
      <c r="B245" s="53" t="s">
        <v>43</v>
      </c>
      <c r="C245" s="53"/>
      <c r="D245" s="7"/>
      <c r="E245" s="4"/>
      <c r="F245" s="70">
        <v>1</v>
      </c>
      <c r="G245" s="71"/>
      <c r="H245" s="72">
        <f t="shared" si="373"/>
        <v>1</v>
      </c>
      <c r="I245" s="70">
        <v>1</v>
      </c>
      <c r="J245" s="71" t="s">
        <v>216</v>
      </c>
      <c r="K245" s="73">
        <f>SUMIF(exportMMB!D:D,budgetMMB!A245,exportMMB!F:F)</f>
        <v>0</v>
      </c>
      <c r="L245" s="19">
        <f t="shared" si="364"/>
        <v>0</v>
      </c>
      <c r="M245" s="32"/>
      <c r="N245" s="19">
        <f t="shared" si="365"/>
        <v>0</v>
      </c>
      <c r="O245" s="42"/>
      <c r="P245" s="42"/>
      <c r="Q245" s="42"/>
      <c r="R245" s="42"/>
      <c r="S245" s="19">
        <f t="shared" si="366"/>
        <v>0</v>
      </c>
      <c r="T245" s="42">
        <f t="shared" si="367"/>
        <v>0</v>
      </c>
      <c r="U245" s="42" t="e">
        <f>SUMIF(#REF!,A245,#REF!)</f>
        <v>#REF!</v>
      </c>
      <c r="V245" s="42" t="e">
        <f>SUMIF(#REF!,A245,#REF!)</f>
        <v>#REF!</v>
      </c>
      <c r="W245" s="42" t="e">
        <f t="shared" si="368"/>
        <v>#REF!</v>
      </c>
      <c r="X245" s="42" t="e">
        <f t="shared" si="369"/>
        <v>#REF!</v>
      </c>
      <c r="Y245" s="42" t="e">
        <f t="shared" si="370"/>
        <v>#REF!</v>
      </c>
      <c r="Z245" s="116" t="e">
        <f t="shared" si="371"/>
        <v>#REF!</v>
      </c>
      <c r="AA245" s="120">
        <f t="shared" si="372"/>
        <v>0</v>
      </c>
      <c r="AB245" s="153">
        <f t="shared" si="326"/>
        <v>0</v>
      </c>
      <c r="AC245" s="1"/>
      <c r="AD245" s="1"/>
      <c r="AE245" s="1"/>
      <c r="AF245" s="1"/>
      <c r="AG245" s="1"/>
      <c r="AH245" s="1"/>
      <c r="AI245" s="1"/>
      <c r="AJ245" s="1"/>
      <c r="AK245" s="1"/>
      <c r="AL245" s="1"/>
      <c r="AM245" s="1"/>
      <c r="AN245" s="1"/>
      <c r="AO245" s="1"/>
    </row>
    <row r="246" spans="1:41" s="3" customFormat="1">
      <c r="A246" s="48">
        <v>2442</v>
      </c>
      <c r="B246" s="53" t="s">
        <v>44</v>
      </c>
      <c r="C246" s="53"/>
      <c r="D246" s="7"/>
      <c r="E246" s="4"/>
      <c r="F246" s="70">
        <v>1</v>
      </c>
      <c r="G246" s="71"/>
      <c r="H246" s="72">
        <f t="shared" ref="H246:H250" si="374">SUM(E246:G246)</f>
        <v>1</v>
      </c>
      <c r="I246" s="70">
        <v>1</v>
      </c>
      <c r="J246" s="71" t="s">
        <v>216</v>
      </c>
      <c r="K246" s="73">
        <f>SUMIF(exportMMB!D:D,budgetMMB!A246,exportMMB!F:F)</f>
        <v>0</v>
      </c>
      <c r="L246" s="19">
        <f t="shared" si="364"/>
        <v>0</v>
      </c>
      <c r="M246" s="32"/>
      <c r="N246" s="19">
        <f t="shared" si="365"/>
        <v>0</v>
      </c>
      <c r="O246" s="42"/>
      <c r="P246" s="42"/>
      <c r="Q246" s="42"/>
      <c r="R246" s="42"/>
      <c r="S246" s="19">
        <f t="shared" si="366"/>
        <v>0</v>
      </c>
      <c r="T246" s="42">
        <f t="shared" si="367"/>
        <v>0</v>
      </c>
      <c r="U246" s="42" t="e">
        <f>SUMIF(#REF!,A246,#REF!)</f>
        <v>#REF!</v>
      </c>
      <c r="V246" s="42" t="e">
        <f>SUMIF(#REF!,A246,#REF!)</f>
        <v>#REF!</v>
      </c>
      <c r="W246" s="42" t="e">
        <f t="shared" si="368"/>
        <v>#REF!</v>
      </c>
      <c r="X246" s="42" t="e">
        <f t="shared" si="369"/>
        <v>#REF!</v>
      </c>
      <c r="Y246" s="42" t="e">
        <f t="shared" si="370"/>
        <v>#REF!</v>
      </c>
      <c r="Z246" s="116" t="e">
        <f t="shared" si="371"/>
        <v>#REF!</v>
      </c>
      <c r="AA246" s="120">
        <f t="shared" si="372"/>
        <v>0</v>
      </c>
      <c r="AB246" s="153">
        <f t="shared" si="326"/>
        <v>0</v>
      </c>
      <c r="AC246" s="1"/>
      <c r="AD246" s="1"/>
      <c r="AE246" s="1"/>
      <c r="AF246" s="1"/>
      <c r="AG246" s="1"/>
      <c r="AH246" s="1"/>
      <c r="AI246" s="1"/>
      <c r="AJ246" s="1"/>
      <c r="AK246" s="1"/>
      <c r="AL246" s="1"/>
      <c r="AM246" s="1"/>
      <c r="AN246" s="1"/>
      <c r="AO246" s="1"/>
    </row>
    <row r="247" spans="1:41" s="3" customFormat="1">
      <c r="A247" s="180" t="s">
        <v>317</v>
      </c>
      <c r="B247" s="53" t="s">
        <v>318</v>
      </c>
      <c r="C247" s="53"/>
      <c r="D247" s="7"/>
      <c r="E247" s="4"/>
      <c r="F247" s="70">
        <v>1</v>
      </c>
      <c r="G247" s="71"/>
      <c r="H247" s="72">
        <f t="shared" si="374"/>
        <v>1</v>
      </c>
      <c r="I247" s="70">
        <v>1</v>
      </c>
      <c r="J247" s="71" t="s">
        <v>216</v>
      </c>
      <c r="K247" s="73">
        <f>SUMIF(exportMMB!D:D,budgetMMB!A247,exportMMB!F:F)</f>
        <v>0</v>
      </c>
      <c r="L247" s="19">
        <f t="shared" si="364"/>
        <v>0</v>
      </c>
      <c r="M247" s="32"/>
      <c r="N247" s="19">
        <f t="shared" si="365"/>
        <v>0</v>
      </c>
      <c r="O247" s="42"/>
      <c r="P247" s="42"/>
      <c r="Q247" s="42"/>
      <c r="R247" s="42"/>
      <c r="S247" s="19">
        <f t="shared" si="366"/>
        <v>0</v>
      </c>
      <c r="T247" s="42">
        <f t="shared" si="367"/>
        <v>0</v>
      </c>
      <c r="U247" s="42" t="e">
        <f>SUMIF(#REF!,A247,#REF!)</f>
        <v>#REF!</v>
      </c>
      <c r="V247" s="42" t="e">
        <f>SUMIF(#REF!,A247,#REF!)</f>
        <v>#REF!</v>
      </c>
      <c r="W247" s="42" t="e">
        <f t="shared" si="368"/>
        <v>#REF!</v>
      </c>
      <c r="X247" s="42" t="e">
        <f t="shared" si="369"/>
        <v>#REF!</v>
      </c>
      <c r="Y247" s="42" t="e">
        <f t="shared" si="370"/>
        <v>#REF!</v>
      </c>
      <c r="Z247" s="116" t="e">
        <f t="shared" si="371"/>
        <v>#REF!</v>
      </c>
      <c r="AA247" s="120">
        <f t="shared" si="372"/>
        <v>0</v>
      </c>
      <c r="AB247" s="153">
        <f t="shared" si="326"/>
        <v>0</v>
      </c>
      <c r="AC247" s="1"/>
      <c r="AD247" s="1"/>
      <c r="AE247" s="1"/>
      <c r="AF247" s="1"/>
      <c r="AG247" s="1"/>
      <c r="AH247" s="1"/>
      <c r="AI247" s="1"/>
      <c r="AJ247" s="1"/>
      <c r="AK247" s="1"/>
      <c r="AL247" s="1"/>
      <c r="AM247" s="1"/>
      <c r="AN247" s="1"/>
      <c r="AO247" s="1"/>
    </row>
    <row r="248" spans="1:41" s="3" customFormat="1">
      <c r="A248" s="180" t="s">
        <v>319</v>
      </c>
      <c r="B248" s="53" t="s">
        <v>320</v>
      </c>
      <c r="C248" s="53"/>
      <c r="D248" s="7"/>
      <c r="E248" s="4"/>
      <c r="F248" s="70">
        <v>1</v>
      </c>
      <c r="G248" s="71"/>
      <c r="H248" s="72">
        <f t="shared" si="374"/>
        <v>1</v>
      </c>
      <c r="I248" s="70">
        <v>1</v>
      </c>
      <c r="J248" s="71" t="s">
        <v>216</v>
      </c>
      <c r="K248" s="73">
        <f>SUMIF(exportMMB!D:D,budgetMMB!A248,exportMMB!F:F)</f>
        <v>0</v>
      </c>
      <c r="L248" s="19">
        <f t="shared" si="364"/>
        <v>0</v>
      </c>
      <c r="M248" s="32"/>
      <c r="N248" s="19">
        <f t="shared" si="365"/>
        <v>0</v>
      </c>
      <c r="O248" s="42"/>
      <c r="P248" s="42"/>
      <c r="Q248" s="42"/>
      <c r="R248" s="42"/>
      <c r="S248" s="19">
        <f t="shared" si="366"/>
        <v>0</v>
      </c>
      <c r="T248" s="42">
        <f t="shared" si="367"/>
        <v>0</v>
      </c>
      <c r="U248" s="42" t="e">
        <f>SUMIF(#REF!,A248,#REF!)</f>
        <v>#REF!</v>
      </c>
      <c r="V248" s="42" t="e">
        <f>SUMIF(#REF!,A248,#REF!)</f>
        <v>#REF!</v>
      </c>
      <c r="W248" s="42" t="e">
        <f t="shared" si="368"/>
        <v>#REF!</v>
      </c>
      <c r="X248" s="42" t="e">
        <f t="shared" si="369"/>
        <v>#REF!</v>
      </c>
      <c r="Y248" s="42" t="e">
        <f t="shared" si="370"/>
        <v>#REF!</v>
      </c>
      <c r="Z248" s="116" t="e">
        <f t="shared" si="371"/>
        <v>#REF!</v>
      </c>
      <c r="AA248" s="120">
        <f t="shared" si="372"/>
        <v>0</v>
      </c>
      <c r="AB248" s="153">
        <f t="shared" si="326"/>
        <v>0</v>
      </c>
      <c r="AC248" s="1"/>
      <c r="AD248" s="1"/>
      <c r="AE248" s="1"/>
      <c r="AF248" s="1"/>
      <c r="AG248" s="1"/>
      <c r="AH248" s="1"/>
      <c r="AI248" s="1"/>
      <c r="AJ248" s="1"/>
      <c r="AK248" s="1"/>
      <c r="AL248" s="1"/>
      <c r="AM248" s="1"/>
      <c r="AN248" s="1"/>
      <c r="AO248" s="1"/>
    </row>
    <row r="249" spans="1:41" s="3" customFormat="1">
      <c r="A249" s="48">
        <v>2446</v>
      </c>
      <c r="B249" s="53" t="s">
        <v>676</v>
      </c>
      <c r="C249" s="53"/>
      <c r="D249" s="7"/>
      <c r="E249" s="4"/>
      <c r="F249" s="70">
        <v>1</v>
      </c>
      <c r="G249" s="71"/>
      <c r="H249" s="72">
        <f t="shared" si="374"/>
        <v>1</v>
      </c>
      <c r="I249" s="70">
        <v>1</v>
      </c>
      <c r="J249" s="71" t="s">
        <v>216</v>
      </c>
      <c r="K249" s="73">
        <f>SUMIF(exportMMB!D:D,budgetMMB!A249,exportMMB!F:F)</f>
        <v>0</v>
      </c>
      <c r="L249" s="19">
        <f t="shared" si="364"/>
        <v>0</v>
      </c>
      <c r="M249" s="32"/>
      <c r="N249" s="19">
        <f t="shared" si="365"/>
        <v>0</v>
      </c>
      <c r="O249" s="42"/>
      <c r="P249" s="42"/>
      <c r="Q249" s="42"/>
      <c r="R249" s="42"/>
      <c r="S249" s="19">
        <f t="shared" si="366"/>
        <v>0</v>
      </c>
      <c r="T249" s="42">
        <f t="shared" si="367"/>
        <v>0</v>
      </c>
      <c r="U249" s="42" t="e">
        <f>SUMIF(#REF!,A249,#REF!)</f>
        <v>#REF!</v>
      </c>
      <c r="V249" s="42" t="e">
        <f>SUMIF(#REF!,A249,#REF!)</f>
        <v>#REF!</v>
      </c>
      <c r="W249" s="42" t="e">
        <f t="shared" si="368"/>
        <v>#REF!</v>
      </c>
      <c r="X249" s="42" t="e">
        <f t="shared" si="369"/>
        <v>#REF!</v>
      </c>
      <c r="Y249" s="42" t="e">
        <f t="shared" si="370"/>
        <v>#REF!</v>
      </c>
      <c r="Z249" s="116" t="e">
        <f t="shared" si="371"/>
        <v>#REF!</v>
      </c>
      <c r="AA249" s="120">
        <f t="shared" si="372"/>
        <v>0</v>
      </c>
      <c r="AB249" s="153">
        <f t="shared" si="326"/>
        <v>0</v>
      </c>
      <c r="AC249" s="1"/>
      <c r="AD249" s="1"/>
      <c r="AE249" s="1"/>
      <c r="AF249" s="1"/>
      <c r="AG249" s="1"/>
      <c r="AH249" s="1"/>
      <c r="AI249" s="1"/>
      <c r="AJ249" s="1"/>
      <c r="AK249" s="1"/>
      <c r="AL249" s="1"/>
      <c r="AM249" s="1"/>
      <c r="AN249" s="1"/>
      <c r="AO249" s="1"/>
    </row>
    <row r="250" spans="1:41" s="3" customFormat="1">
      <c r="A250" s="48">
        <v>2447</v>
      </c>
      <c r="B250" s="53" t="s">
        <v>677</v>
      </c>
      <c r="C250" s="53"/>
      <c r="D250" s="7"/>
      <c r="E250" s="4"/>
      <c r="F250" s="70">
        <v>1</v>
      </c>
      <c r="G250" s="71"/>
      <c r="H250" s="72">
        <f t="shared" si="374"/>
        <v>1</v>
      </c>
      <c r="I250" s="70">
        <v>1</v>
      </c>
      <c r="J250" s="71" t="s">
        <v>216</v>
      </c>
      <c r="K250" s="73">
        <f>SUMIF(exportMMB!D:D,budgetMMB!A250,exportMMB!F:F)</f>
        <v>0</v>
      </c>
      <c r="L250" s="19">
        <f t="shared" si="364"/>
        <v>0</v>
      </c>
      <c r="M250" s="32"/>
      <c r="N250" s="19">
        <f t="shared" si="365"/>
        <v>0</v>
      </c>
      <c r="O250" s="42"/>
      <c r="P250" s="42"/>
      <c r="Q250" s="42"/>
      <c r="R250" s="42"/>
      <c r="S250" s="19">
        <f t="shared" si="366"/>
        <v>0</v>
      </c>
      <c r="T250" s="42">
        <f t="shared" si="367"/>
        <v>0</v>
      </c>
      <c r="U250" s="42" t="e">
        <f>SUMIF(#REF!,A250,#REF!)</f>
        <v>#REF!</v>
      </c>
      <c r="V250" s="42" t="e">
        <f>SUMIF(#REF!,A250,#REF!)</f>
        <v>#REF!</v>
      </c>
      <c r="W250" s="42" t="e">
        <f t="shared" si="368"/>
        <v>#REF!</v>
      </c>
      <c r="X250" s="42" t="e">
        <f t="shared" si="369"/>
        <v>#REF!</v>
      </c>
      <c r="Y250" s="42" t="e">
        <f t="shared" si="370"/>
        <v>#REF!</v>
      </c>
      <c r="Z250" s="116" t="e">
        <f t="shared" si="371"/>
        <v>#REF!</v>
      </c>
      <c r="AA250" s="120">
        <f t="shared" si="372"/>
        <v>0</v>
      </c>
      <c r="AB250" s="153">
        <f t="shared" si="326"/>
        <v>0</v>
      </c>
      <c r="AC250" s="1"/>
      <c r="AD250" s="1"/>
      <c r="AE250" s="1"/>
      <c r="AF250" s="1"/>
      <c r="AG250" s="1"/>
      <c r="AH250" s="1"/>
      <c r="AI250" s="1"/>
      <c r="AJ250" s="1"/>
      <c r="AK250" s="1"/>
      <c r="AL250" s="1"/>
      <c r="AM250" s="1"/>
      <c r="AN250" s="1"/>
      <c r="AO250" s="1"/>
    </row>
    <row r="251" spans="1:41" s="3" customFormat="1">
      <c r="A251" s="48">
        <v>2460</v>
      </c>
      <c r="B251" s="53" t="s">
        <v>52</v>
      </c>
      <c r="C251" s="53"/>
      <c r="D251" s="7"/>
      <c r="E251" s="4"/>
      <c r="F251" s="70">
        <v>1</v>
      </c>
      <c r="G251" s="71"/>
      <c r="H251" s="72">
        <f t="shared" ref="H251" si="375">SUM(E251:G251)</f>
        <v>1</v>
      </c>
      <c r="I251" s="70">
        <v>1</v>
      </c>
      <c r="J251" s="71" t="s">
        <v>216</v>
      </c>
      <c r="K251" s="73">
        <f>SUMIF(exportMMB!D:D,budgetMMB!A251,exportMMB!F:F)</f>
        <v>0</v>
      </c>
      <c r="L251" s="19">
        <f t="shared" si="364"/>
        <v>0</v>
      </c>
      <c r="M251" s="32"/>
      <c r="N251" s="19">
        <f t="shared" si="365"/>
        <v>0</v>
      </c>
      <c r="O251" s="42"/>
      <c r="P251" s="42"/>
      <c r="Q251" s="42"/>
      <c r="R251" s="42"/>
      <c r="S251" s="19">
        <f t="shared" si="366"/>
        <v>0</v>
      </c>
      <c r="T251" s="45"/>
      <c r="U251" s="42" t="e">
        <f>SUMIF(#REF!,A251,#REF!)</f>
        <v>#REF!</v>
      </c>
      <c r="V251" s="42" t="e">
        <f>SUMIF(#REF!,A251,#REF!)</f>
        <v>#REF!</v>
      </c>
      <c r="W251" s="42" t="e">
        <f t="shared" si="368"/>
        <v>#REF!</v>
      </c>
      <c r="X251" s="42" t="e">
        <f t="shared" si="369"/>
        <v>#REF!</v>
      </c>
      <c r="Y251" s="42" t="e">
        <f t="shared" si="370"/>
        <v>#REF!</v>
      </c>
      <c r="Z251" s="116" t="e">
        <f t="shared" si="371"/>
        <v>#REF!</v>
      </c>
      <c r="AA251" s="120">
        <f t="shared" si="372"/>
        <v>0</v>
      </c>
      <c r="AB251" s="153">
        <f t="shared" si="326"/>
        <v>0</v>
      </c>
      <c r="AC251" s="1"/>
      <c r="AD251" s="1"/>
      <c r="AE251" s="1"/>
      <c r="AF251" s="1"/>
      <c r="AG251" s="1"/>
      <c r="AH251" s="1"/>
      <c r="AI251" s="1"/>
      <c r="AJ251" s="1"/>
      <c r="AK251" s="1"/>
      <c r="AL251" s="1"/>
      <c r="AM251" s="1"/>
      <c r="AN251" s="1"/>
      <c r="AO251" s="1"/>
    </row>
    <row r="252" spans="1:41" s="3" customFormat="1">
      <c r="A252" s="48">
        <v>2483</v>
      </c>
      <c r="B252" s="53" t="s">
        <v>321</v>
      </c>
      <c r="C252" s="53"/>
      <c r="D252" s="7"/>
      <c r="E252" s="4"/>
      <c r="F252" s="70">
        <v>1</v>
      </c>
      <c r="G252" s="71"/>
      <c r="H252" s="72">
        <f t="shared" ref="H252:H257" si="376">SUM(E252:G252)</f>
        <v>1</v>
      </c>
      <c r="I252" s="70">
        <v>1</v>
      </c>
      <c r="J252" s="71" t="s">
        <v>216</v>
      </c>
      <c r="K252" s="73">
        <f>SUMIF(exportMMB!D:D,budgetMMB!A252,exportMMB!F:F)</f>
        <v>0</v>
      </c>
      <c r="L252" s="19">
        <f t="shared" si="364"/>
        <v>0</v>
      </c>
      <c r="M252" s="32"/>
      <c r="N252" s="19">
        <f t="shared" si="365"/>
        <v>0</v>
      </c>
      <c r="O252" s="42"/>
      <c r="P252" s="42"/>
      <c r="Q252" s="42"/>
      <c r="R252" s="42"/>
      <c r="S252" s="19">
        <f t="shared" si="366"/>
        <v>0</v>
      </c>
      <c r="T252" s="42">
        <f t="shared" si="367"/>
        <v>0</v>
      </c>
      <c r="U252" s="42" t="e">
        <f>SUMIF(#REF!,A252,#REF!)</f>
        <v>#REF!</v>
      </c>
      <c r="V252" s="42" t="e">
        <f>SUMIF(#REF!,A252,#REF!)</f>
        <v>#REF!</v>
      </c>
      <c r="W252" s="42" t="e">
        <f t="shared" si="368"/>
        <v>#REF!</v>
      </c>
      <c r="X252" s="42" t="e">
        <f t="shared" si="369"/>
        <v>#REF!</v>
      </c>
      <c r="Y252" s="42" t="e">
        <f t="shared" si="370"/>
        <v>#REF!</v>
      </c>
      <c r="Z252" s="116" t="e">
        <f t="shared" si="371"/>
        <v>#REF!</v>
      </c>
      <c r="AA252" s="120">
        <f t="shared" si="372"/>
        <v>0</v>
      </c>
      <c r="AB252" s="153">
        <f t="shared" si="326"/>
        <v>0</v>
      </c>
      <c r="AC252" s="1"/>
      <c r="AD252" s="1"/>
      <c r="AE252" s="1"/>
      <c r="AF252" s="1"/>
      <c r="AG252" s="1"/>
      <c r="AH252" s="1"/>
      <c r="AI252" s="1"/>
      <c r="AJ252" s="1"/>
      <c r="AK252" s="1"/>
      <c r="AL252" s="1"/>
      <c r="AM252" s="1"/>
      <c r="AN252" s="1"/>
      <c r="AO252" s="1"/>
    </row>
    <row r="253" spans="1:41" s="3" customFormat="1">
      <c r="A253" s="48">
        <v>2497</v>
      </c>
      <c r="B253" s="53" t="s">
        <v>159</v>
      </c>
      <c r="C253" s="53"/>
      <c r="D253" s="7"/>
      <c r="E253" s="4"/>
      <c r="F253" s="70">
        <v>1</v>
      </c>
      <c r="G253" s="71"/>
      <c r="H253" s="72">
        <f t="shared" si="376"/>
        <v>1</v>
      </c>
      <c r="I253" s="70">
        <v>1</v>
      </c>
      <c r="J253" s="71" t="s">
        <v>216</v>
      </c>
      <c r="K253" s="73">
        <f>SUMIF(exportMMB!D:D,budgetMMB!A253,exportMMB!F:F)</f>
        <v>0</v>
      </c>
      <c r="L253" s="19">
        <f t="shared" si="364"/>
        <v>0</v>
      </c>
      <c r="M253" s="32"/>
      <c r="N253" s="19">
        <f t="shared" si="365"/>
        <v>0</v>
      </c>
      <c r="O253" s="42"/>
      <c r="P253" s="42"/>
      <c r="Q253" s="42"/>
      <c r="R253" s="42"/>
      <c r="S253" s="19">
        <f t="shared" si="366"/>
        <v>0</v>
      </c>
      <c r="T253" s="45"/>
      <c r="U253" s="42" t="e">
        <f>SUMIF(#REF!,A253,#REF!)</f>
        <v>#REF!</v>
      </c>
      <c r="V253" s="42" t="e">
        <f>SUMIF(#REF!,A253,#REF!)</f>
        <v>#REF!</v>
      </c>
      <c r="W253" s="42" t="e">
        <f t="shared" si="368"/>
        <v>#REF!</v>
      </c>
      <c r="X253" s="42" t="e">
        <f t="shared" si="369"/>
        <v>#REF!</v>
      </c>
      <c r="Y253" s="42" t="e">
        <f t="shared" si="370"/>
        <v>#REF!</v>
      </c>
      <c r="Z253" s="116" t="e">
        <f t="shared" si="371"/>
        <v>#REF!</v>
      </c>
      <c r="AA253" s="120">
        <f t="shared" si="372"/>
        <v>0</v>
      </c>
      <c r="AB253" s="153">
        <f t="shared" si="326"/>
        <v>0</v>
      </c>
      <c r="AC253" s="1"/>
      <c r="AD253" s="1"/>
      <c r="AE253" s="1"/>
      <c r="AF253" s="1"/>
      <c r="AG253" s="1"/>
      <c r="AH253" s="1"/>
      <c r="AI253" s="1"/>
      <c r="AJ253" s="1"/>
      <c r="AK253" s="1"/>
      <c r="AL253" s="1"/>
      <c r="AM253" s="1"/>
      <c r="AN253" s="1"/>
      <c r="AO253" s="1"/>
    </row>
    <row r="254" spans="1:41" s="3" customFormat="1">
      <c r="A254" s="48"/>
      <c r="B254" s="55" t="s">
        <v>253</v>
      </c>
      <c r="C254" s="55"/>
      <c r="D254" s="7"/>
      <c r="E254" s="4"/>
      <c r="F254" s="70"/>
      <c r="G254" s="71"/>
      <c r="H254" s="72"/>
      <c r="I254" s="70"/>
      <c r="J254" s="71"/>
      <c r="K254" s="73"/>
      <c r="L254" s="21">
        <f t="shared" ref="L254:S254" si="377">SUM(L237:L253)</f>
        <v>0</v>
      </c>
      <c r="M254" s="28">
        <f t="shared" si="377"/>
        <v>0</v>
      </c>
      <c r="N254" s="21">
        <f t="shared" si="377"/>
        <v>0</v>
      </c>
      <c r="O254" s="43">
        <f t="shared" si="377"/>
        <v>0</v>
      </c>
      <c r="P254" s="43">
        <f t="shared" si="377"/>
        <v>0</v>
      </c>
      <c r="Q254" s="43">
        <f t="shared" si="377"/>
        <v>0</v>
      </c>
      <c r="R254" s="43">
        <f t="shared" si="377"/>
        <v>0</v>
      </c>
      <c r="S254" s="21">
        <f t="shared" si="377"/>
        <v>0</v>
      </c>
      <c r="T254" s="43">
        <f>SUM(T237:T253)</f>
        <v>0</v>
      </c>
      <c r="U254" s="46" t="e">
        <f t="shared" ref="U254:V254" si="378">SUM(U237:U253)</f>
        <v>#REF!</v>
      </c>
      <c r="V254" s="46" t="e">
        <f t="shared" si="378"/>
        <v>#REF!</v>
      </c>
      <c r="W254" s="46" t="e">
        <f t="shared" ref="W254:AA254" si="379">SUM(W237:W253)</f>
        <v>#REF!</v>
      </c>
      <c r="X254" s="46" t="e">
        <f t="shared" si="379"/>
        <v>#REF!</v>
      </c>
      <c r="Y254" s="46" t="e">
        <f t="shared" si="379"/>
        <v>#REF!</v>
      </c>
      <c r="Z254" s="142" t="e">
        <f t="shared" si="379"/>
        <v>#REF!</v>
      </c>
      <c r="AA254" s="143">
        <f t="shared" si="379"/>
        <v>0</v>
      </c>
      <c r="AB254" s="161">
        <f t="shared" ref="AB254" si="380">SUM(AB237:AB253)</f>
        <v>0</v>
      </c>
      <c r="AC254" s="1"/>
      <c r="AD254" s="1"/>
      <c r="AE254" s="1"/>
      <c r="AF254" s="1"/>
      <c r="AG254" s="1"/>
      <c r="AH254" s="1"/>
      <c r="AI254" s="1"/>
      <c r="AJ254" s="1"/>
      <c r="AK254" s="1"/>
      <c r="AL254" s="1"/>
      <c r="AM254" s="1"/>
      <c r="AN254" s="1"/>
      <c r="AO254" s="1"/>
    </row>
    <row r="255" spans="1:41" s="3" customFormat="1">
      <c r="A255" s="48"/>
      <c r="B255" s="53"/>
      <c r="C255" s="53"/>
      <c r="D255" s="7"/>
      <c r="E255" s="4"/>
      <c r="F255" s="70"/>
      <c r="G255" s="71"/>
      <c r="H255" s="72"/>
      <c r="I255" s="70"/>
      <c r="J255" s="70"/>
      <c r="K255" s="73"/>
      <c r="L255" s="19"/>
      <c r="M255" s="32"/>
      <c r="N255" s="19"/>
      <c r="O255" s="42"/>
      <c r="P255" s="42"/>
      <c r="Q255" s="42"/>
      <c r="R255" s="42"/>
      <c r="S255" s="19">
        <f t="shared" ref="S255:S280" si="381">L255-SUM(N255:R255)</f>
        <v>0</v>
      </c>
      <c r="T255" s="42"/>
      <c r="U255" s="42"/>
      <c r="V255" s="42"/>
      <c r="W255" s="42"/>
      <c r="X255" s="42"/>
      <c r="Y255" s="42"/>
      <c r="Z255" s="116"/>
      <c r="AA255" s="120"/>
      <c r="AB255" s="162"/>
      <c r="AC255" s="1"/>
      <c r="AD255" s="1"/>
      <c r="AE255" s="1"/>
      <c r="AF255" s="1"/>
      <c r="AG255" s="1"/>
      <c r="AH255" s="1"/>
      <c r="AI255" s="1"/>
      <c r="AJ255" s="1"/>
      <c r="AK255" s="1"/>
      <c r="AL255" s="1"/>
      <c r="AM255" s="1"/>
      <c r="AN255" s="1"/>
      <c r="AO255" s="1"/>
    </row>
    <row r="256" spans="1:41" s="3" customFormat="1">
      <c r="A256" s="181" t="s">
        <v>184</v>
      </c>
      <c r="B256" s="38" t="s">
        <v>225</v>
      </c>
      <c r="C256" s="38"/>
      <c r="D256" s="7"/>
      <c r="E256" s="4"/>
      <c r="F256" s="70"/>
      <c r="G256" s="71"/>
      <c r="H256" s="72"/>
      <c r="I256" s="70"/>
      <c r="J256" s="71"/>
      <c r="K256" s="73"/>
      <c r="L256" s="19"/>
      <c r="M256" s="32"/>
      <c r="N256" s="19"/>
      <c r="O256" s="42"/>
      <c r="P256" s="42"/>
      <c r="Q256" s="42"/>
      <c r="R256" s="42"/>
      <c r="S256" s="19">
        <f t="shared" si="381"/>
        <v>0</v>
      </c>
      <c r="T256" s="42"/>
      <c r="U256" s="42"/>
      <c r="V256" s="42"/>
      <c r="W256" s="42"/>
      <c r="X256" s="42"/>
      <c r="Y256" s="42"/>
      <c r="Z256" s="116"/>
      <c r="AA256" s="120"/>
      <c r="AB256" s="162"/>
      <c r="AC256" s="1"/>
      <c r="AD256" s="1"/>
      <c r="AE256" s="1"/>
      <c r="AF256" s="1"/>
      <c r="AG256" s="1"/>
      <c r="AH256" s="1"/>
      <c r="AI256" s="1"/>
      <c r="AJ256" s="1"/>
      <c r="AK256" s="1"/>
      <c r="AL256" s="1"/>
      <c r="AM256" s="1"/>
      <c r="AN256" s="1"/>
      <c r="AO256" s="1"/>
    </row>
    <row r="257" spans="1:41" s="3" customFormat="1">
      <c r="A257" s="48">
        <v>2501</v>
      </c>
      <c r="B257" s="53" t="s">
        <v>53</v>
      </c>
      <c r="C257" s="53"/>
      <c r="D257" s="7"/>
      <c r="E257" s="4"/>
      <c r="F257" s="70">
        <v>1</v>
      </c>
      <c r="G257" s="71"/>
      <c r="H257" s="72">
        <f t="shared" si="376"/>
        <v>1</v>
      </c>
      <c r="I257" s="70">
        <v>1</v>
      </c>
      <c r="J257" s="71" t="s">
        <v>216</v>
      </c>
      <c r="K257" s="73">
        <f>SUMIF(exportMMB!D:D,budgetMMB!A257,exportMMB!F:F)</f>
        <v>0</v>
      </c>
      <c r="L257" s="19">
        <f t="shared" ref="L257:L280" si="382">H257*I257*K257</f>
        <v>0</v>
      </c>
      <c r="M257" s="32"/>
      <c r="N257" s="19">
        <f t="shared" ref="N257:N280" si="383">MAX(L257-SUM(O257:R257),0)</f>
        <v>0</v>
      </c>
      <c r="O257" s="42"/>
      <c r="P257" s="42"/>
      <c r="Q257" s="42"/>
      <c r="R257" s="42"/>
      <c r="S257" s="19">
        <f t="shared" si="381"/>
        <v>0</v>
      </c>
      <c r="T257" s="42">
        <f t="shared" ref="T257:T279" si="384">N257</f>
        <v>0</v>
      </c>
      <c r="U257" s="42" t="e">
        <f>SUMIF(#REF!,A257,#REF!)</f>
        <v>#REF!</v>
      </c>
      <c r="V257" s="42" t="e">
        <f>SUMIF(#REF!,A257,#REF!)</f>
        <v>#REF!</v>
      </c>
      <c r="W257" s="42" t="e">
        <f t="shared" ref="W257:W280" si="385">U257+V257</f>
        <v>#REF!</v>
      </c>
      <c r="X257" s="42" t="e">
        <f t="shared" ref="X257:X280" si="386">MAX(L257-W257,0)</f>
        <v>#REF!</v>
      </c>
      <c r="Y257" s="42" t="e">
        <f t="shared" ref="Y257:Y280" si="387">W257+X257</f>
        <v>#REF!</v>
      </c>
      <c r="Z257" s="116" t="e">
        <f t="shared" ref="Z257:Z280" si="388">L257-Y257</f>
        <v>#REF!</v>
      </c>
      <c r="AA257" s="120">
        <f t="shared" ref="AA257:AA280" si="389">AB257-L257</f>
        <v>0</v>
      </c>
      <c r="AB257" s="153">
        <f t="shared" si="326"/>
        <v>0</v>
      </c>
      <c r="AC257" s="1"/>
      <c r="AD257" s="1"/>
      <c r="AE257" s="1"/>
      <c r="AF257" s="1"/>
      <c r="AG257" s="1"/>
      <c r="AH257" s="1"/>
      <c r="AI257" s="1"/>
      <c r="AJ257" s="1"/>
      <c r="AK257" s="1"/>
      <c r="AL257" s="1"/>
      <c r="AM257" s="1"/>
      <c r="AN257" s="1"/>
      <c r="AO257" s="1"/>
    </row>
    <row r="258" spans="1:41" s="3" customFormat="1">
      <c r="A258" s="48">
        <v>2503</v>
      </c>
      <c r="B258" s="53" t="s">
        <v>323</v>
      </c>
      <c r="C258" s="53"/>
      <c r="D258" s="7"/>
      <c r="E258" s="4"/>
      <c r="F258" s="70">
        <v>1</v>
      </c>
      <c r="G258" s="71"/>
      <c r="H258" s="72">
        <f t="shared" ref="H258:H265" si="390">SUM(E258:G258)</f>
        <v>1</v>
      </c>
      <c r="I258" s="70">
        <v>1</v>
      </c>
      <c r="J258" s="71" t="s">
        <v>216</v>
      </c>
      <c r="K258" s="73">
        <f>SUMIF(exportMMB!D:D,budgetMMB!A258,exportMMB!F:F)</f>
        <v>0</v>
      </c>
      <c r="L258" s="19">
        <f t="shared" si="382"/>
        <v>0</v>
      </c>
      <c r="M258" s="32"/>
      <c r="N258" s="19">
        <f t="shared" si="383"/>
        <v>0</v>
      </c>
      <c r="O258" s="42"/>
      <c r="P258" s="42"/>
      <c r="Q258" s="42"/>
      <c r="R258" s="42"/>
      <c r="S258" s="19">
        <f t="shared" si="381"/>
        <v>0</v>
      </c>
      <c r="T258" s="42">
        <f t="shared" si="384"/>
        <v>0</v>
      </c>
      <c r="U258" s="42" t="e">
        <f>SUMIF(#REF!,A258,#REF!)</f>
        <v>#REF!</v>
      </c>
      <c r="V258" s="42" t="e">
        <f>SUMIF(#REF!,A258,#REF!)</f>
        <v>#REF!</v>
      </c>
      <c r="W258" s="42" t="e">
        <f t="shared" si="385"/>
        <v>#REF!</v>
      </c>
      <c r="X258" s="42" t="e">
        <f t="shared" si="386"/>
        <v>#REF!</v>
      </c>
      <c r="Y258" s="42" t="e">
        <f t="shared" si="387"/>
        <v>#REF!</v>
      </c>
      <c r="Z258" s="116" t="e">
        <f t="shared" si="388"/>
        <v>#REF!</v>
      </c>
      <c r="AA258" s="120">
        <f t="shared" si="389"/>
        <v>0</v>
      </c>
      <c r="AB258" s="153">
        <f t="shared" si="326"/>
        <v>0</v>
      </c>
      <c r="AC258" s="1"/>
      <c r="AD258" s="1"/>
      <c r="AE258" s="1"/>
      <c r="AF258" s="1"/>
      <c r="AG258" s="1"/>
      <c r="AH258" s="1"/>
      <c r="AI258" s="1"/>
      <c r="AJ258" s="1"/>
      <c r="AK258" s="1"/>
      <c r="AL258" s="1"/>
      <c r="AM258" s="1"/>
      <c r="AN258" s="1"/>
      <c r="AO258" s="1"/>
    </row>
    <row r="259" spans="1:41" s="3" customFormat="1">
      <c r="A259" s="48">
        <v>2504</v>
      </c>
      <c r="B259" s="53" t="s">
        <v>54</v>
      </c>
      <c r="C259" s="53"/>
      <c r="D259" s="7"/>
      <c r="E259" s="4"/>
      <c r="F259" s="70">
        <v>1</v>
      </c>
      <c r="G259" s="71"/>
      <c r="H259" s="72">
        <f t="shared" si="390"/>
        <v>1</v>
      </c>
      <c r="I259" s="70">
        <v>1</v>
      </c>
      <c r="J259" s="71" t="s">
        <v>216</v>
      </c>
      <c r="K259" s="73">
        <f>SUMIF(exportMMB!D:D,budgetMMB!A259,exportMMB!F:F)</f>
        <v>0</v>
      </c>
      <c r="L259" s="19">
        <f t="shared" si="382"/>
        <v>0</v>
      </c>
      <c r="M259" s="32"/>
      <c r="N259" s="19">
        <f t="shared" si="383"/>
        <v>0</v>
      </c>
      <c r="O259" s="42"/>
      <c r="P259" s="42"/>
      <c r="Q259" s="42"/>
      <c r="R259" s="42"/>
      <c r="S259" s="19">
        <f t="shared" si="381"/>
        <v>0</v>
      </c>
      <c r="T259" s="42">
        <f t="shared" si="384"/>
        <v>0</v>
      </c>
      <c r="U259" s="42" t="e">
        <f>SUMIF(#REF!,A259,#REF!)</f>
        <v>#REF!</v>
      </c>
      <c r="V259" s="42" t="e">
        <f>SUMIF(#REF!,A259,#REF!)</f>
        <v>#REF!</v>
      </c>
      <c r="W259" s="42" t="e">
        <f t="shared" si="385"/>
        <v>#REF!</v>
      </c>
      <c r="X259" s="42" t="e">
        <f t="shared" si="386"/>
        <v>#REF!</v>
      </c>
      <c r="Y259" s="42" t="e">
        <f t="shared" si="387"/>
        <v>#REF!</v>
      </c>
      <c r="Z259" s="116" t="e">
        <f t="shared" si="388"/>
        <v>#REF!</v>
      </c>
      <c r="AA259" s="120">
        <f t="shared" si="389"/>
        <v>0</v>
      </c>
      <c r="AB259" s="153">
        <f t="shared" si="326"/>
        <v>0</v>
      </c>
      <c r="AC259" s="1"/>
      <c r="AD259" s="1"/>
      <c r="AE259" s="1"/>
      <c r="AF259" s="1"/>
      <c r="AG259" s="1"/>
      <c r="AH259" s="1"/>
      <c r="AI259" s="1"/>
      <c r="AJ259" s="1"/>
      <c r="AK259" s="1"/>
      <c r="AL259" s="1"/>
      <c r="AM259" s="1"/>
      <c r="AN259" s="1"/>
      <c r="AO259" s="1"/>
    </row>
    <row r="260" spans="1:41" s="3" customFormat="1">
      <c r="A260" s="48">
        <v>2505</v>
      </c>
      <c r="B260" s="53" t="s">
        <v>55</v>
      </c>
      <c r="C260" s="53"/>
      <c r="D260" s="7"/>
      <c r="E260" s="4"/>
      <c r="F260" s="70">
        <v>1</v>
      </c>
      <c r="G260" s="71"/>
      <c r="H260" s="72">
        <f t="shared" si="390"/>
        <v>1</v>
      </c>
      <c r="I260" s="70">
        <v>1</v>
      </c>
      <c r="J260" s="71" t="s">
        <v>216</v>
      </c>
      <c r="K260" s="73">
        <f>SUMIF(exportMMB!D:D,budgetMMB!A260,exportMMB!F:F)</f>
        <v>0</v>
      </c>
      <c r="L260" s="19">
        <f t="shared" si="382"/>
        <v>0</v>
      </c>
      <c r="M260" s="32"/>
      <c r="N260" s="19">
        <f t="shared" si="383"/>
        <v>0</v>
      </c>
      <c r="O260" s="42"/>
      <c r="P260" s="42"/>
      <c r="Q260" s="42"/>
      <c r="R260" s="42"/>
      <c r="S260" s="19">
        <f t="shared" si="381"/>
        <v>0</v>
      </c>
      <c r="T260" s="42">
        <f t="shared" si="384"/>
        <v>0</v>
      </c>
      <c r="U260" s="42" t="e">
        <f>SUMIF(#REF!,A260,#REF!)</f>
        <v>#REF!</v>
      </c>
      <c r="V260" s="42" t="e">
        <f>SUMIF(#REF!,A260,#REF!)</f>
        <v>#REF!</v>
      </c>
      <c r="W260" s="42" t="e">
        <f t="shared" si="385"/>
        <v>#REF!</v>
      </c>
      <c r="X260" s="42" t="e">
        <f t="shared" si="386"/>
        <v>#REF!</v>
      </c>
      <c r="Y260" s="42" t="e">
        <f t="shared" si="387"/>
        <v>#REF!</v>
      </c>
      <c r="Z260" s="116" t="e">
        <f t="shared" si="388"/>
        <v>#REF!</v>
      </c>
      <c r="AA260" s="120">
        <f t="shared" si="389"/>
        <v>0</v>
      </c>
      <c r="AB260" s="153">
        <f t="shared" si="326"/>
        <v>0</v>
      </c>
      <c r="AC260" s="1"/>
      <c r="AD260" s="1"/>
      <c r="AE260" s="1"/>
      <c r="AF260" s="1"/>
      <c r="AG260" s="1"/>
      <c r="AH260" s="1"/>
      <c r="AI260" s="1"/>
      <c r="AJ260" s="1"/>
      <c r="AK260" s="1"/>
      <c r="AL260" s="1"/>
      <c r="AM260" s="1"/>
      <c r="AN260" s="1"/>
      <c r="AO260" s="1"/>
    </row>
    <row r="261" spans="1:41" s="3" customFormat="1">
      <c r="A261" s="48">
        <v>2506</v>
      </c>
      <c r="B261" s="53" t="s">
        <v>56</v>
      </c>
      <c r="C261" s="53"/>
      <c r="D261" s="7"/>
      <c r="E261" s="4"/>
      <c r="F261" s="70">
        <v>1</v>
      </c>
      <c r="G261" s="71"/>
      <c r="H261" s="72">
        <f t="shared" si="390"/>
        <v>1</v>
      </c>
      <c r="I261" s="70">
        <v>1</v>
      </c>
      <c r="J261" s="71" t="s">
        <v>216</v>
      </c>
      <c r="K261" s="73">
        <f>SUMIF(exportMMB!D:D,budgetMMB!A261,exportMMB!F:F)</f>
        <v>0</v>
      </c>
      <c r="L261" s="19">
        <f t="shared" si="382"/>
        <v>0</v>
      </c>
      <c r="M261" s="32"/>
      <c r="N261" s="19">
        <f t="shared" si="383"/>
        <v>0</v>
      </c>
      <c r="O261" s="42"/>
      <c r="P261" s="42"/>
      <c r="Q261" s="42"/>
      <c r="R261" s="42"/>
      <c r="S261" s="19">
        <f t="shared" si="381"/>
        <v>0</v>
      </c>
      <c r="T261" s="42">
        <f t="shared" si="384"/>
        <v>0</v>
      </c>
      <c r="U261" s="42" t="e">
        <f>SUMIF(#REF!,A261,#REF!)</f>
        <v>#REF!</v>
      </c>
      <c r="V261" s="42" t="e">
        <f>SUMIF(#REF!,A261,#REF!)</f>
        <v>#REF!</v>
      </c>
      <c r="W261" s="42" t="e">
        <f t="shared" si="385"/>
        <v>#REF!</v>
      </c>
      <c r="X261" s="42" t="e">
        <f t="shared" si="386"/>
        <v>#REF!</v>
      </c>
      <c r="Y261" s="42" t="e">
        <f t="shared" si="387"/>
        <v>#REF!</v>
      </c>
      <c r="Z261" s="116" t="e">
        <f t="shared" si="388"/>
        <v>#REF!</v>
      </c>
      <c r="AA261" s="120">
        <f t="shared" si="389"/>
        <v>0</v>
      </c>
      <c r="AB261" s="153">
        <f t="shared" si="326"/>
        <v>0</v>
      </c>
      <c r="AC261" s="1"/>
      <c r="AD261" s="1"/>
      <c r="AE261" s="1"/>
      <c r="AF261" s="1"/>
      <c r="AG261" s="1"/>
      <c r="AH261" s="1"/>
      <c r="AI261" s="1"/>
      <c r="AJ261" s="1"/>
      <c r="AK261" s="1"/>
      <c r="AL261" s="1"/>
      <c r="AM261" s="1"/>
      <c r="AN261" s="1"/>
      <c r="AO261" s="1"/>
    </row>
    <row r="262" spans="1:41" s="3" customFormat="1">
      <c r="A262" s="180" t="s">
        <v>324</v>
      </c>
      <c r="B262" s="53" t="s">
        <v>325</v>
      </c>
      <c r="C262" s="53"/>
      <c r="D262" s="7"/>
      <c r="E262" s="4"/>
      <c r="F262" s="70">
        <v>1</v>
      </c>
      <c r="G262" s="71"/>
      <c r="H262" s="72">
        <f t="shared" si="390"/>
        <v>1</v>
      </c>
      <c r="I262" s="70">
        <v>1</v>
      </c>
      <c r="J262" s="71" t="s">
        <v>216</v>
      </c>
      <c r="K262" s="73">
        <f>SUMIF(exportMMB!D:D,budgetMMB!A262,exportMMB!F:F)</f>
        <v>0</v>
      </c>
      <c r="L262" s="19">
        <f t="shared" si="382"/>
        <v>0</v>
      </c>
      <c r="M262" s="32"/>
      <c r="N262" s="19">
        <f t="shared" si="383"/>
        <v>0</v>
      </c>
      <c r="O262" s="42"/>
      <c r="P262" s="42"/>
      <c r="Q262" s="42"/>
      <c r="R262" s="42"/>
      <c r="S262" s="19">
        <f t="shared" si="381"/>
        <v>0</v>
      </c>
      <c r="T262" s="42">
        <f t="shared" si="384"/>
        <v>0</v>
      </c>
      <c r="U262" s="42" t="e">
        <f>SUMIF(#REF!,A262,#REF!)</f>
        <v>#REF!</v>
      </c>
      <c r="V262" s="42" t="e">
        <f>SUMIF(#REF!,A262,#REF!)</f>
        <v>#REF!</v>
      </c>
      <c r="W262" s="42" t="e">
        <f t="shared" si="385"/>
        <v>#REF!</v>
      </c>
      <c r="X262" s="42" t="e">
        <f t="shared" si="386"/>
        <v>#REF!</v>
      </c>
      <c r="Y262" s="42" t="e">
        <f t="shared" si="387"/>
        <v>#REF!</v>
      </c>
      <c r="Z262" s="116" t="e">
        <f t="shared" si="388"/>
        <v>#REF!</v>
      </c>
      <c r="AA262" s="120">
        <f t="shared" si="389"/>
        <v>0</v>
      </c>
      <c r="AB262" s="153">
        <f t="shared" si="326"/>
        <v>0</v>
      </c>
      <c r="AC262" s="1"/>
      <c r="AD262" s="1"/>
      <c r="AE262" s="1"/>
      <c r="AF262" s="1"/>
      <c r="AG262" s="1"/>
      <c r="AH262" s="1"/>
      <c r="AI262" s="1"/>
      <c r="AJ262" s="1"/>
      <c r="AK262" s="1"/>
      <c r="AL262" s="1"/>
      <c r="AM262" s="1"/>
      <c r="AN262" s="1"/>
      <c r="AO262" s="1"/>
    </row>
    <row r="263" spans="1:41" s="3" customFormat="1">
      <c r="A263" s="180" t="s">
        <v>264</v>
      </c>
      <c r="B263" s="53" t="s">
        <v>265</v>
      </c>
      <c r="C263" s="53"/>
      <c r="D263" s="7"/>
      <c r="E263" s="4"/>
      <c r="F263" s="70">
        <v>1</v>
      </c>
      <c r="G263" s="71"/>
      <c r="H263" s="72">
        <f t="shared" si="390"/>
        <v>1</v>
      </c>
      <c r="I263" s="70">
        <v>1</v>
      </c>
      <c r="J263" s="71" t="s">
        <v>216</v>
      </c>
      <c r="K263" s="73">
        <f>SUMIF(exportMMB!D:D,budgetMMB!A263,exportMMB!F:F)</f>
        <v>0</v>
      </c>
      <c r="L263" s="19">
        <f t="shared" si="382"/>
        <v>0</v>
      </c>
      <c r="M263" s="32"/>
      <c r="N263" s="19">
        <f t="shared" si="383"/>
        <v>0</v>
      </c>
      <c r="O263" s="42"/>
      <c r="P263" s="42"/>
      <c r="Q263" s="42"/>
      <c r="R263" s="42"/>
      <c r="S263" s="19">
        <f t="shared" si="381"/>
        <v>0</v>
      </c>
      <c r="T263" s="42">
        <f t="shared" si="384"/>
        <v>0</v>
      </c>
      <c r="U263" s="42" t="e">
        <f>SUMIF(#REF!,A263,#REF!)</f>
        <v>#REF!</v>
      </c>
      <c r="V263" s="42" t="e">
        <f>SUMIF(#REF!,A263,#REF!)</f>
        <v>#REF!</v>
      </c>
      <c r="W263" s="42" t="e">
        <f t="shared" si="385"/>
        <v>#REF!</v>
      </c>
      <c r="X263" s="42" t="e">
        <f t="shared" si="386"/>
        <v>#REF!</v>
      </c>
      <c r="Y263" s="42" t="e">
        <f t="shared" si="387"/>
        <v>#REF!</v>
      </c>
      <c r="Z263" s="116" t="e">
        <f t="shared" si="388"/>
        <v>#REF!</v>
      </c>
      <c r="AA263" s="120">
        <f t="shared" si="389"/>
        <v>0</v>
      </c>
      <c r="AB263" s="153">
        <f t="shared" si="326"/>
        <v>0</v>
      </c>
      <c r="AC263" s="1"/>
      <c r="AD263" s="1"/>
      <c r="AE263" s="1"/>
      <c r="AF263" s="1"/>
      <c r="AG263" s="1"/>
      <c r="AH263" s="1"/>
      <c r="AI263" s="1"/>
      <c r="AJ263" s="1"/>
      <c r="AK263" s="1"/>
      <c r="AL263" s="1"/>
      <c r="AM263" s="1"/>
      <c r="AN263" s="1"/>
      <c r="AO263" s="1"/>
    </row>
    <row r="264" spans="1:41" s="3" customFormat="1">
      <c r="A264" s="180" t="s">
        <v>326</v>
      </c>
      <c r="B264" s="53" t="s">
        <v>327</v>
      </c>
      <c r="C264" s="53"/>
      <c r="D264" s="7"/>
      <c r="E264" s="4"/>
      <c r="F264" s="70">
        <v>1</v>
      </c>
      <c r="G264" s="71"/>
      <c r="H264" s="72">
        <f t="shared" si="390"/>
        <v>1</v>
      </c>
      <c r="I264" s="70">
        <v>1</v>
      </c>
      <c r="J264" s="71" t="s">
        <v>216</v>
      </c>
      <c r="K264" s="73">
        <f>SUMIF(exportMMB!D:D,budgetMMB!A264,exportMMB!F:F)</f>
        <v>0</v>
      </c>
      <c r="L264" s="19">
        <f t="shared" si="382"/>
        <v>0</v>
      </c>
      <c r="M264" s="32"/>
      <c r="N264" s="19">
        <f t="shared" si="383"/>
        <v>0</v>
      </c>
      <c r="O264" s="42"/>
      <c r="P264" s="42"/>
      <c r="Q264" s="42"/>
      <c r="R264" s="42"/>
      <c r="S264" s="19">
        <f t="shared" si="381"/>
        <v>0</v>
      </c>
      <c r="T264" s="42">
        <f t="shared" si="384"/>
        <v>0</v>
      </c>
      <c r="U264" s="42" t="e">
        <f>SUMIF(#REF!,A264,#REF!)</f>
        <v>#REF!</v>
      </c>
      <c r="V264" s="42" t="e">
        <f>SUMIF(#REF!,A264,#REF!)</f>
        <v>#REF!</v>
      </c>
      <c r="W264" s="42" t="e">
        <f t="shared" si="385"/>
        <v>#REF!</v>
      </c>
      <c r="X264" s="42" t="e">
        <f t="shared" si="386"/>
        <v>#REF!</v>
      </c>
      <c r="Y264" s="42" t="e">
        <f t="shared" si="387"/>
        <v>#REF!</v>
      </c>
      <c r="Z264" s="116" t="e">
        <f t="shared" si="388"/>
        <v>#REF!</v>
      </c>
      <c r="AA264" s="120">
        <f t="shared" si="389"/>
        <v>0</v>
      </c>
      <c r="AB264" s="153">
        <f t="shared" si="326"/>
        <v>0</v>
      </c>
      <c r="AC264" s="1"/>
      <c r="AD264" s="1"/>
      <c r="AE264" s="1"/>
      <c r="AF264" s="1"/>
      <c r="AG264" s="1"/>
      <c r="AH264" s="1"/>
      <c r="AI264" s="1"/>
      <c r="AJ264" s="1"/>
      <c r="AK264" s="1"/>
      <c r="AL264" s="1"/>
      <c r="AM264" s="1"/>
      <c r="AN264" s="1"/>
      <c r="AO264" s="1"/>
    </row>
    <row r="265" spans="1:41" s="3" customFormat="1">
      <c r="A265" s="180" t="s">
        <v>329</v>
      </c>
      <c r="B265" s="53" t="s">
        <v>328</v>
      </c>
      <c r="C265" s="53"/>
      <c r="D265" s="7"/>
      <c r="E265" s="4"/>
      <c r="F265" s="70">
        <v>1</v>
      </c>
      <c r="G265" s="71"/>
      <c r="H265" s="72">
        <f t="shared" si="390"/>
        <v>1</v>
      </c>
      <c r="I265" s="70">
        <v>1</v>
      </c>
      <c r="J265" s="71" t="s">
        <v>216</v>
      </c>
      <c r="K265" s="73">
        <f>SUMIF(exportMMB!D:D,budgetMMB!A265,exportMMB!F:F)</f>
        <v>0</v>
      </c>
      <c r="L265" s="19">
        <f t="shared" si="382"/>
        <v>0</v>
      </c>
      <c r="M265" s="32"/>
      <c r="N265" s="19">
        <f t="shared" si="383"/>
        <v>0</v>
      </c>
      <c r="O265" s="42"/>
      <c r="P265" s="42"/>
      <c r="Q265" s="42"/>
      <c r="R265" s="42"/>
      <c r="S265" s="19">
        <f t="shared" si="381"/>
        <v>0</v>
      </c>
      <c r="T265" s="42">
        <f t="shared" si="384"/>
        <v>0</v>
      </c>
      <c r="U265" s="42" t="e">
        <f>SUMIF(#REF!,A265,#REF!)</f>
        <v>#REF!</v>
      </c>
      <c r="V265" s="42" t="e">
        <f>SUMIF(#REF!,A265,#REF!)</f>
        <v>#REF!</v>
      </c>
      <c r="W265" s="42" t="e">
        <f t="shared" si="385"/>
        <v>#REF!</v>
      </c>
      <c r="X265" s="42" t="e">
        <f t="shared" si="386"/>
        <v>#REF!</v>
      </c>
      <c r="Y265" s="42" t="e">
        <f t="shared" si="387"/>
        <v>#REF!</v>
      </c>
      <c r="Z265" s="116" t="e">
        <f t="shared" si="388"/>
        <v>#REF!</v>
      </c>
      <c r="AA265" s="120">
        <f t="shared" si="389"/>
        <v>0</v>
      </c>
      <c r="AB265" s="153">
        <f t="shared" ref="AB265:AB328" si="391">L265</f>
        <v>0</v>
      </c>
      <c r="AC265" s="1"/>
      <c r="AD265" s="1"/>
      <c r="AE265" s="1"/>
      <c r="AF265" s="1"/>
      <c r="AG265" s="1"/>
      <c r="AH265" s="1"/>
      <c r="AI265" s="1"/>
      <c r="AJ265" s="1"/>
      <c r="AK265" s="1"/>
      <c r="AL265" s="1"/>
      <c r="AM265" s="1"/>
      <c r="AN265" s="1"/>
      <c r="AO265" s="1"/>
    </row>
    <row r="266" spans="1:41" s="3" customFormat="1">
      <c r="A266" s="180" t="s">
        <v>331</v>
      </c>
      <c r="B266" s="53" t="s">
        <v>330</v>
      </c>
      <c r="C266" s="53"/>
      <c r="D266" s="7"/>
      <c r="E266" s="4"/>
      <c r="F266" s="70">
        <v>1</v>
      </c>
      <c r="G266" s="71"/>
      <c r="H266" s="72">
        <f t="shared" ref="H266:H270" si="392">SUM(E266:G266)</f>
        <v>1</v>
      </c>
      <c r="I266" s="70">
        <v>1</v>
      </c>
      <c r="J266" s="71" t="s">
        <v>216</v>
      </c>
      <c r="K266" s="73">
        <f>SUMIF(exportMMB!D:D,budgetMMB!A266,exportMMB!F:F)</f>
        <v>0</v>
      </c>
      <c r="L266" s="19">
        <f t="shared" si="382"/>
        <v>0</v>
      </c>
      <c r="M266" s="32"/>
      <c r="N266" s="19">
        <f t="shared" si="383"/>
        <v>0</v>
      </c>
      <c r="O266" s="42"/>
      <c r="P266" s="42"/>
      <c r="Q266" s="42"/>
      <c r="R266" s="42"/>
      <c r="S266" s="19">
        <f t="shared" si="381"/>
        <v>0</v>
      </c>
      <c r="T266" s="42">
        <f t="shared" si="384"/>
        <v>0</v>
      </c>
      <c r="U266" s="42" t="e">
        <f>SUMIF(#REF!,A266,#REF!)</f>
        <v>#REF!</v>
      </c>
      <c r="V266" s="42" t="e">
        <f>SUMIF(#REF!,A266,#REF!)</f>
        <v>#REF!</v>
      </c>
      <c r="W266" s="42" t="e">
        <f t="shared" si="385"/>
        <v>#REF!</v>
      </c>
      <c r="X266" s="42" t="e">
        <f t="shared" si="386"/>
        <v>#REF!</v>
      </c>
      <c r="Y266" s="42" t="e">
        <f t="shared" si="387"/>
        <v>#REF!</v>
      </c>
      <c r="Z266" s="116" t="e">
        <f t="shared" si="388"/>
        <v>#REF!</v>
      </c>
      <c r="AA266" s="120">
        <f t="shared" si="389"/>
        <v>0</v>
      </c>
      <c r="AB266" s="153">
        <f t="shared" si="391"/>
        <v>0</v>
      </c>
      <c r="AC266" s="1"/>
      <c r="AD266" s="1"/>
      <c r="AE266" s="1"/>
      <c r="AF266" s="1"/>
      <c r="AG266" s="1"/>
      <c r="AH266" s="1"/>
      <c r="AI266" s="1"/>
      <c r="AJ266" s="1"/>
      <c r="AK266" s="1"/>
      <c r="AL266" s="1"/>
      <c r="AM266" s="1"/>
      <c r="AN266" s="1"/>
      <c r="AO266" s="1"/>
    </row>
    <row r="267" spans="1:41" s="3" customFormat="1">
      <c r="A267" s="48">
        <v>2512</v>
      </c>
      <c r="B267" s="53" t="s">
        <v>678</v>
      </c>
      <c r="C267" s="53"/>
      <c r="D267" s="7"/>
      <c r="E267" s="4"/>
      <c r="F267" s="70">
        <v>1</v>
      </c>
      <c r="G267" s="71"/>
      <c r="H267" s="72">
        <f t="shared" si="392"/>
        <v>1</v>
      </c>
      <c r="I267" s="70">
        <v>1</v>
      </c>
      <c r="J267" s="71" t="s">
        <v>216</v>
      </c>
      <c r="K267" s="73">
        <f>SUMIF(exportMMB!D:D,budgetMMB!A267,exportMMB!F:F)</f>
        <v>0</v>
      </c>
      <c r="L267" s="19">
        <f t="shared" si="382"/>
        <v>0</v>
      </c>
      <c r="M267" s="32"/>
      <c r="N267" s="19">
        <f t="shared" si="383"/>
        <v>0</v>
      </c>
      <c r="O267" s="42"/>
      <c r="P267" s="42"/>
      <c r="Q267" s="42"/>
      <c r="R267" s="42"/>
      <c r="S267" s="19">
        <f t="shared" si="381"/>
        <v>0</v>
      </c>
      <c r="T267" s="42">
        <f t="shared" si="384"/>
        <v>0</v>
      </c>
      <c r="U267" s="42" t="e">
        <f>SUMIF(#REF!,A267,#REF!)</f>
        <v>#REF!</v>
      </c>
      <c r="V267" s="42" t="e">
        <f>SUMIF(#REF!,A267,#REF!)</f>
        <v>#REF!</v>
      </c>
      <c r="W267" s="42" t="e">
        <f t="shared" si="385"/>
        <v>#REF!</v>
      </c>
      <c r="X267" s="42" t="e">
        <f t="shared" si="386"/>
        <v>#REF!</v>
      </c>
      <c r="Y267" s="42" t="e">
        <f t="shared" si="387"/>
        <v>#REF!</v>
      </c>
      <c r="Z267" s="116" t="e">
        <f t="shared" si="388"/>
        <v>#REF!</v>
      </c>
      <c r="AA267" s="120">
        <f t="shared" si="389"/>
        <v>0</v>
      </c>
      <c r="AB267" s="153">
        <f t="shared" si="391"/>
        <v>0</v>
      </c>
      <c r="AC267" s="1"/>
      <c r="AD267" s="1"/>
      <c r="AE267" s="1"/>
      <c r="AF267" s="1"/>
      <c r="AG267" s="1"/>
      <c r="AH267" s="1"/>
      <c r="AI267" s="1"/>
      <c r="AJ267" s="1"/>
      <c r="AK267" s="1"/>
      <c r="AL267" s="1"/>
      <c r="AM267" s="1"/>
      <c r="AN267" s="1"/>
      <c r="AO267" s="1"/>
    </row>
    <row r="268" spans="1:41" s="3" customFormat="1">
      <c r="A268" s="180" t="s">
        <v>333</v>
      </c>
      <c r="B268" s="53" t="s">
        <v>332</v>
      </c>
      <c r="C268" s="53"/>
      <c r="D268" s="7"/>
      <c r="E268" s="4"/>
      <c r="F268" s="70">
        <v>1</v>
      </c>
      <c r="G268" s="71"/>
      <c r="H268" s="72">
        <f t="shared" si="392"/>
        <v>1</v>
      </c>
      <c r="I268" s="70">
        <v>1</v>
      </c>
      <c r="J268" s="71" t="s">
        <v>216</v>
      </c>
      <c r="K268" s="73">
        <f>SUMIF(exportMMB!D:D,budgetMMB!A268,exportMMB!F:F)</f>
        <v>0</v>
      </c>
      <c r="L268" s="19">
        <f t="shared" si="382"/>
        <v>0</v>
      </c>
      <c r="M268" s="32"/>
      <c r="N268" s="19">
        <f t="shared" si="383"/>
        <v>0</v>
      </c>
      <c r="O268" s="42"/>
      <c r="P268" s="42"/>
      <c r="Q268" s="42"/>
      <c r="R268" s="42"/>
      <c r="S268" s="19">
        <f t="shared" si="381"/>
        <v>0</v>
      </c>
      <c r="T268" s="42">
        <f t="shared" si="384"/>
        <v>0</v>
      </c>
      <c r="U268" s="42" t="e">
        <f>SUMIF(#REF!,A268,#REF!)</f>
        <v>#REF!</v>
      </c>
      <c r="V268" s="42" t="e">
        <f>SUMIF(#REF!,A268,#REF!)</f>
        <v>#REF!</v>
      </c>
      <c r="W268" s="42" t="e">
        <f t="shared" si="385"/>
        <v>#REF!</v>
      </c>
      <c r="X268" s="42" t="e">
        <f t="shared" si="386"/>
        <v>#REF!</v>
      </c>
      <c r="Y268" s="42" t="e">
        <f t="shared" si="387"/>
        <v>#REF!</v>
      </c>
      <c r="Z268" s="116" t="e">
        <f t="shared" si="388"/>
        <v>#REF!</v>
      </c>
      <c r="AA268" s="120">
        <f t="shared" si="389"/>
        <v>0</v>
      </c>
      <c r="AB268" s="153">
        <f t="shared" si="391"/>
        <v>0</v>
      </c>
      <c r="AC268" s="1"/>
      <c r="AD268" s="1"/>
      <c r="AE268" s="1"/>
      <c r="AF268" s="1"/>
      <c r="AG268" s="1"/>
      <c r="AH268" s="1"/>
      <c r="AI268" s="1"/>
      <c r="AJ268" s="1"/>
      <c r="AK268" s="1"/>
      <c r="AL268" s="1"/>
      <c r="AM268" s="1"/>
      <c r="AN268" s="1"/>
      <c r="AO268" s="1"/>
    </row>
    <row r="269" spans="1:41" s="3" customFormat="1">
      <c r="A269" s="48">
        <v>2518</v>
      </c>
      <c r="B269" s="53" t="s">
        <v>57</v>
      </c>
      <c r="C269" s="53"/>
      <c r="D269" s="7"/>
      <c r="E269" s="4"/>
      <c r="F269" s="70">
        <v>1</v>
      </c>
      <c r="G269" s="71"/>
      <c r="H269" s="72">
        <f t="shared" si="392"/>
        <v>1</v>
      </c>
      <c r="I269" s="70">
        <v>1</v>
      </c>
      <c r="J269" s="71" t="s">
        <v>216</v>
      </c>
      <c r="K269" s="73">
        <f>SUMIF(exportMMB!D:D,budgetMMB!A269,exportMMB!F:F)</f>
        <v>0</v>
      </c>
      <c r="L269" s="19">
        <f t="shared" si="382"/>
        <v>0</v>
      </c>
      <c r="M269" s="32"/>
      <c r="N269" s="19">
        <f t="shared" si="383"/>
        <v>0</v>
      </c>
      <c r="O269" s="42"/>
      <c r="P269" s="42"/>
      <c r="Q269" s="42"/>
      <c r="R269" s="42"/>
      <c r="S269" s="19">
        <f t="shared" si="381"/>
        <v>0</v>
      </c>
      <c r="T269" s="42">
        <f t="shared" si="384"/>
        <v>0</v>
      </c>
      <c r="U269" s="42" t="e">
        <f>SUMIF(#REF!,A269,#REF!)</f>
        <v>#REF!</v>
      </c>
      <c r="V269" s="42" t="e">
        <f>SUMIF(#REF!,A269,#REF!)</f>
        <v>#REF!</v>
      </c>
      <c r="W269" s="42" t="e">
        <f t="shared" si="385"/>
        <v>#REF!</v>
      </c>
      <c r="X269" s="42" t="e">
        <f t="shared" si="386"/>
        <v>#REF!</v>
      </c>
      <c r="Y269" s="42" t="e">
        <f t="shared" si="387"/>
        <v>#REF!</v>
      </c>
      <c r="Z269" s="116" t="e">
        <f t="shared" si="388"/>
        <v>#REF!</v>
      </c>
      <c r="AA269" s="120">
        <f t="shared" si="389"/>
        <v>0</v>
      </c>
      <c r="AB269" s="153">
        <f t="shared" si="391"/>
        <v>0</v>
      </c>
      <c r="AC269" s="1"/>
      <c r="AD269" s="1"/>
      <c r="AE269" s="1"/>
      <c r="AF269" s="1"/>
      <c r="AG269" s="1"/>
      <c r="AH269" s="1"/>
      <c r="AI269" s="1"/>
      <c r="AJ269" s="1"/>
      <c r="AK269" s="1"/>
      <c r="AL269" s="1"/>
      <c r="AM269" s="1"/>
      <c r="AN269" s="1"/>
      <c r="AO269" s="1"/>
    </row>
    <row r="270" spans="1:41" s="3" customFormat="1">
      <c r="A270" s="48">
        <v>2519</v>
      </c>
      <c r="B270" s="53" t="s">
        <v>58</v>
      </c>
      <c r="C270" s="53"/>
      <c r="D270" s="7"/>
      <c r="E270" s="4"/>
      <c r="F270" s="70">
        <v>1</v>
      </c>
      <c r="G270" s="71"/>
      <c r="H270" s="72">
        <f t="shared" si="392"/>
        <v>1</v>
      </c>
      <c r="I270" s="70">
        <v>1</v>
      </c>
      <c r="J270" s="71" t="s">
        <v>216</v>
      </c>
      <c r="K270" s="73">
        <f>SUMIF(exportMMB!D:D,budgetMMB!A270,exportMMB!F:F)</f>
        <v>0</v>
      </c>
      <c r="L270" s="19">
        <f t="shared" si="382"/>
        <v>0</v>
      </c>
      <c r="M270" s="32"/>
      <c r="N270" s="19">
        <f t="shared" si="383"/>
        <v>0</v>
      </c>
      <c r="O270" s="42"/>
      <c r="P270" s="42"/>
      <c r="Q270" s="42"/>
      <c r="R270" s="42"/>
      <c r="S270" s="19">
        <f t="shared" si="381"/>
        <v>0</v>
      </c>
      <c r="T270" s="42">
        <f t="shared" si="384"/>
        <v>0</v>
      </c>
      <c r="U270" s="42" t="e">
        <f>SUMIF(#REF!,A270,#REF!)</f>
        <v>#REF!</v>
      </c>
      <c r="V270" s="42" t="e">
        <f>SUMIF(#REF!,A270,#REF!)</f>
        <v>#REF!</v>
      </c>
      <c r="W270" s="42" t="e">
        <f t="shared" si="385"/>
        <v>#REF!</v>
      </c>
      <c r="X270" s="42" t="e">
        <f t="shared" si="386"/>
        <v>#REF!</v>
      </c>
      <c r="Y270" s="42" t="e">
        <f t="shared" si="387"/>
        <v>#REF!</v>
      </c>
      <c r="Z270" s="116" t="e">
        <f t="shared" si="388"/>
        <v>#REF!</v>
      </c>
      <c r="AA270" s="120">
        <f t="shared" si="389"/>
        <v>0</v>
      </c>
      <c r="AB270" s="153">
        <f t="shared" si="391"/>
        <v>0</v>
      </c>
      <c r="AC270" s="1"/>
      <c r="AD270" s="1"/>
      <c r="AE270" s="1"/>
      <c r="AF270" s="1"/>
      <c r="AG270" s="1"/>
      <c r="AH270" s="1"/>
      <c r="AI270" s="1"/>
      <c r="AJ270" s="1"/>
      <c r="AK270" s="1"/>
      <c r="AL270" s="1"/>
      <c r="AM270" s="1"/>
      <c r="AN270" s="1"/>
      <c r="AO270" s="1"/>
    </row>
    <row r="271" spans="1:41" s="3" customFormat="1">
      <c r="A271" s="48">
        <v>2520</v>
      </c>
      <c r="B271" s="53" t="s">
        <v>59</v>
      </c>
      <c r="C271" s="53"/>
      <c r="D271" s="7"/>
      <c r="E271" s="4"/>
      <c r="F271" s="70">
        <v>1</v>
      </c>
      <c r="G271" s="71"/>
      <c r="H271" s="72">
        <f t="shared" ref="H271" si="393">SUM(E271:G271)</f>
        <v>1</v>
      </c>
      <c r="I271" s="70">
        <v>1</v>
      </c>
      <c r="J271" s="71" t="s">
        <v>216</v>
      </c>
      <c r="K271" s="73">
        <f>SUMIF(exportMMB!D:D,budgetMMB!A271,exportMMB!F:F)</f>
        <v>0</v>
      </c>
      <c r="L271" s="19">
        <f t="shared" si="382"/>
        <v>0</v>
      </c>
      <c r="M271" s="32"/>
      <c r="N271" s="19">
        <f t="shared" si="383"/>
        <v>0</v>
      </c>
      <c r="O271" s="42"/>
      <c r="P271" s="42"/>
      <c r="Q271" s="42"/>
      <c r="R271" s="42"/>
      <c r="S271" s="19">
        <f t="shared" si="381"/>
        <v>0</v>
      </c>
      <c r="T271" s="42">
        <f t="shared" si="384"/>
        <v>0</v>
      </c>
      <c r="U271" s="42" t="e">
        <f>SUMIF(#REF!,A271,#REF!)</f>
        <v>#REF!</v>
      </c>
      <c r="V271" s="42" t="e">
        <f>SUMIF(#REF!,A271,#REF!)</f>
        <v>#REF!</v>
      </c>
      <c r="W271" s="42" t="e">
        <f t="shared" si="385"/>
        <v>#REF!</v>
      </c>
      <c r="X271" s="42" t="e">
        <f t="shared" si="386"/>
        <v>#REF!</v>
      </c>
      <c r="Y271" s="42" t="e">
        <f t="shared" si="387"/>
        <v>#REF!</v>
      </c>
      <c r="Z271" s="116" t="e">
        <f t="shared" si="388"/>
        <v>#REF!</v>
      </c>
      <c r="AA271" s="120">
        <f t="shared" si="389"/>
        <v>0</v>
      </c>
      <c r="AB271" s="153">
        <f t="shared" si="391"/>
        <v>0</v>
      </c>
      <c r="AC271" s="1"/>
      <c r="AD271" s="1"/>
      <c r="AE271" s="1"/>
      <c r="AF271" s="1"/>
      <c r="AG271" s="1"/>
      <c r="AH271" s="1"/>
      <c r="AI271" s="1"/>
      <c r="AJ271" s="1"/>
      <c r="AK271" s="1"/>
      <c r="AL271" s="1"/>
      <c r="AM271" s="1"/>
      <c r="AN271" s="1"/>
      <c r="AO271" s="1"/>
    </row>
    <row r="272" spans="1:41" s="3" customFormat="1">
      <c r="A272" s="48">
        <v>2539</v>
      </c>
      <c r="B272" s="53" t="s">
        <v>60</v>
      </c>
      <c r="C272" s="53"/>
      <c r="D272" s="7"/>
      <c r="E272" s="4"/>
      <c r="F272" s="70">
        <v>1</v>
      </c>
      <c r="G272" s="71"/>
      <c r="H272" s="72">
        <f t="shared" ref="H272:H277" si="394">SUM(E272:G272)</f>
        <v>1</v>
      </c>
      <c r="I272" s="70">
        <v>1</v>
      </c>
      <c r="J272" s="71" t="s">
        <v>216</v>
      </c>
      <c r="K272" s="73">
        <f>SUMIF(exportMMB!D:D,budgetMMB!A272,exportMMB!F:F)</f>
        <v>0</v>
      </c>
      <c r="L272" s="19">
        <f t="shared" si="382"/>
        <v>0</v>
      </c>
      <c r="M272" s="32"/>
      <c r="N272" s="19">
        <f t="shared" si="383"/>
        <v>0</v>
      </c>
      <c r="O272" s="42"/>
      <c r="P272" s="42"/>
      <c r="Q272" s="42"/>
      <c r="R272" s="42"/>
      <c r="S272" s="19">
        <f t="shared" si="381"/>
        <v>0</v>
      </c>
      <c r="T272" s="42">
        <f t="shared" si="384"/>
        <v>0</v>
      </c>
      <c r="U272" s="42" t="e">
        <f>SUMIF(#REF!,A272,#REF!)</f>
        <v>#REF!</v>
      </c>
      <c r="V272" s="42" t="e">
        <f>SUMIF(#REF!,A272,#REF!)</f>
        <v>#REF!</v>
      </c>
      <c r="W272" s="42" t="e">
        <f t="shared" si="385"/>
        <v>#REF!</v>
      </c>
      <c r="X272" s="42" t="e">
        <f t="shared" si="386"/>
        <v>#REF!</v>
      </c>
      <c r="Y272" s="42" t="e">
        <f t="shared" si="387"/>
        <v>#REF!</v>
      </c>
      <c r="Z272" s="116" t="e">
        <f t="shared" si="388"/>
        <v>#REF!</v>
      </c>
      <c r="AA272" s="120">
        <f t="shared" si="389"/>
        <v>0</v>
      </c>
      <c r="AB272" s="153">
        <f t="shared" si="391"/>
        <v>0</v>
      </c>
      <c r="AC272" s="1"/>
      <c r="AD272" s="1"/>
      <c r="AE272" s="1"/>
      <c r="AF272" s="1"/>
      <c r="AG272" s="1"/>
      <c r="AH272" s="1"/>
      <c r="AI272" s="1"/>
      <c r="AJ272" s="1"/>
      <c r="AK272" s="1"/>
      <c r="AL272" s="1"/>
      <c r="AM272" s="1"/>
      <c r="AN272" s="1"/>
      <c r="AO272" s="1"/>
    </row>
    <row r="273" spans="1:41" s="3" customFormat="1">
      <c r="A273" s="48">
        <v>2540</v>
      </c>
      <c r="B273" s="53" t="s">
        <v>679</v>
      </c>
      <c r="C273" s="53"/>
      <c r="D273" s="7"/>
      <c r="E273" s="4"/>
      <c r="F273" s="70">
        <v>1</v>
      </c>
      <c r="G273" s="71"/>
      <c r="H273" s="72">
        <f t="shared" si="394"/>
        <v>1</v>
      </c>
      <c r="I273" s="70">
        <v>1</v>
      </c>
      <c r="J273" s="71" t="s">
        <v>216</v>
      </c>
      <c r="K273" s="73">
        <f>SUMIF(exportMMB!D:D,budgetMMB!A273,exportMMB!F:F)</f>
        <v>0</v>
      </c>
      <c r="L273" s="19">
        <f t="shared" si="382"/>
        <v>0</v>
      </c>
      <c r="M273" s="32"/>
      <c r="N273" s="19">
        <f t="shared" si="383"/>
        <v>0</v>
      </c>
      <c r="O273" s="42"/>
      <c r="P273" s="42"/>
      <c r="Q273" s="42"/>
      <c r="R273" s="42"/>
      <c r="S273" s="19">
        <f t="shared" si="381"/>
        <v>0</v>
      </c>
      <c r="T273" s="42">
        <f t="shared" si="384"/>
        <v>0</v>
      </c>
      <c r="U273" s="42" t="e">
        <f>SUMIF(#REF!,A273,#REF!)</f>
        <v>#REF!</v>
      </c>
      <c r="V273" s="42" t="e">
        <f>SUMIF(#REF!,A273,#REF!)</f>
        <v>#REF!</v>
      </c>
      <c r="W273" s="42" t="e">
        <f t="shared" si="385"/>
        <v>#REF!</v>
      </c>
      <c r="X273" s="42" t="e">
        <f t="shared" si="386"/>
        <v>#REF!</v>
      </c>
      <c r="Y273" s="42" t="e">
        <f t="shared" si="387"/>
        <v>#REF!</v>
      </c>
      <c r="Z273" s="116" t="e">
        <f t="shared" si="388"/>
        <v>#REF!</v>
      </c>
      <c r="AA273" s="120">
        <f t="shared" si="389"/>
        <v>0</v>
      </c>
      <c r="AB273" s="153">
        <f t="shared" si="391"/>
        <v>0</v>
      </c>
      <c r="AC273" s="1"/>
      <c r="AD273" s="1"/>
      <c r="AE273" s="1"/>
      <c r="AF273" s="1"/>
      <c r="AG273" s="1"/>
      <c r="AH273" s="1"/>
      <c r="AI273" s="1"/>
      <c r="AJ273" s="1"/>
      <c r="AK273" s="1"/>
      <c r="AL273" s="1"/>
      <c r="AM273" s="1"/>
      <c r="AN273" s="1"/>
      <c r="AO273" s="1"/>
    </row>
    <row r="274" spans="1:41" s="3" customFormat="1">
      <c r="A274" s="48">
        <v>2541</v>
      </c>
      <c r="B274" s="53" t="s">
        <v>61</v>
      </c>
      <c r="C274" s="53"/>
      <c r="D274" s="7"/>
      <c r="E274" s="4"/>
      <c r="F274" s="70">
        <v>1</v>
      </c>
      <c r="G274" s="71"/>
      <c r="H274" s="72">
        <f t="shared" si="394"/>
        <v>1</v>
      </c>
      <c r="I274" s="70">
        <v>1</v>
      </c>
      <c r="J274" s="71" t="s">
        <v>216</v>
      </c>
      <c r="K274" s="73">
        <f>SUMIF(exportMMB!D:D,budgetMMB!A274,exportMMB!F:F)</f>
        <v>0</v>
      </c>
      <c r="L274" s="19">
        <f t="shared" si="382"/>
        <v>0</v>
      </c>
      <c r="M274" s="32"/>
      <c r="N274" s="19">
        <f t="shared" si="383"/>
        <v>0</v>
      </c>
      <c r="O274" s="42"/>
      <c r="P274" s="42"/>
      <c r="Q274" s="42"/>
      <c r="R274" s="42"/>
      <c r="S274" s="19">
        <f t="shared" si="381"/>
        <v>0</v>
      </c>
      <c r="T274" s="42">
        <f t="shared" si="384"/>
        <v>0</v>
      </c>
      <c r="U274" s="42" t="e">
        <f>SUMIF(#REF!,A274,#REF!)</f>
        <v>#REF!</v>
      </c>
      <c r="V274" s="42" t="e">
        <f>SUMIF(#REF!,A274,#REF!)</f>
        <v>#REF!</v>
      </c>
      <c r="W274" s="42" t="e">
        <f t="shared" si="385"/>
        <v>#REF!</v>
      </c>
      <c r="X274" s="42" t="e">
        <f t="shared" si="386"/>
        <v>#REF!</v>
      </c>
      <c r="Y274" s="42" t="e">
        <f t="shared" si="387"/>
        <v>#REF!</v>
      </c>
      <c r="Z274" s="116" t="e">
        <f t="shared" si="388"/>
        <v>#REF!</v>
      </c>
      <c r="AA274" s="120">
        <f t="shared" si="389"/>
        <v>0</v>
      </c>
      <c r="AB274" s="153">
        <f t="shared" si="391"/>
        <v>0</v>
      </c>
      <c r="AC274" s="1"/>
      <c r="AD274" s="1"/>
      <c r="AE274" s="1"/>
      <c r="AF274" s="1"/>
      <c r="AG274" s="1"/>
      <c r="AH274" s="1"/>
      <c r="AI274" s="1"/>
      <c r="AJ274" s="1"/>
      <c r="AK274" s="1"/>
      <c r="AL274" s="1"/>
      <c r="AM274" s="1"/>
      <c r="AN274" s="1"/>
      <c r="AO274" s="1"/>
    </row>
    <row r="275" spans="1:41" s="3" customFormat="1">
      <c r="A275" s="48">
        <v>2542</v>
      </c>
      <c r="B275" s="53" t="s">
        <v>44</v>
      </c>
      <c r="C275" s="53"/>
      <c r="D275" s="7"/>
      <c r="E275" s="4"/>
      <c r="F275" s="70">
        <v>1</v>
      </c>
      <c r="G275" s="71"/>
      <c r="H275" s="72">
        <f t="shared" si="394"/>
        <v>1</v>
      </c>
      <c r="I275" s="70">
        <v>1</v>
      </c>
      <c r="J275" s="71" t="s">
        <v>216</v>
      </c>
      <c r="K275" s="73">
        <f>SUMIF(exportMMB!D:D,budgetMMB!A275,exportMMB!F:F)</f>
        <v>0</v>
      </c>
      <c r="L275" s="19">
        <f t="shared" si="382"/>
        <v>0</v>
      </c>
      <c r="M275" s="32"/>
      <c r="N275" s="19">
        <f t="shared" si="383"/>
        <v>0</v>
      </c>
      <c r="O275" s="42"/>
      <c r="P275" s="42"/>
      <c r="Q275" s="42"/>
      <c r="R275" s="42"/>
      <c r="S275" s="19">
        <f t="shared" si="381"/>
        <v>0</v>
      </c>
      <c r="T275" s="42">
        <f t="shared" si="384"/>
        <v>0</v>
      </c>
      <c r="U275" s="42" t="e">
        <f>SUMIF(#REF!,A275,#REF!)</f>
        <v>#REF!</v>
      </c>
      <c r="V275" s="42" t="e">
        <f>SUMIF(#REF!,A275,#REF!)</f>
        <v>#REF!</v>
      </c>
      <c r="W275" s="42" t="e">
        <f t="shared" si="385"/>
        <v>#REF!</v>
      </c>
      <c r="X275" s="42" t="e">
        <f t="shared" si="386"/>
        <v>#REF!</v>
      </c>
      <c r="Y275" s="42" t="e">
        <f t="shared" si="387"/>
        <v>#REF!</v>
      </c>
      <c r="Z275" s="116" t="e">
        <f t="shared" si="388"/>
        <v>#REF!</v>
      </c>
      <c r="AA275" s="120">
        <f t="shared" si="389"/>
        <v>0</v>
      </c>
      <c r="AB275" s="153">
        <f t="shared" si="391"/>
        <v>0</v>
      </c>
      <c r="AC275" s="1"/>
      <c r="AD275" s="1"/>
      <c r="AE275" s="1"/>
      <c r="AF275" s="1"/>
      <c r="AG275" s="1"/>
      <c r="AH275" s="1"/>
      <c r="AI275" s="1"/>
      <c r="AJ275" s="1"/>
      <c r="AK275" s="1"/>
      <c r="AL275" s="1"/>
      <c r="AM275" s="1"/>
      <c r="AN275" s="1"/>
      <c r="AO275" s="1"/>
    </row>
    <row r="276" spans="1:41" s="3" customFormat="1">
      <c r="A276" s="180" t="s">
        <v>334</v>
      </c>
      <c r="B276" s="53" t="s">
        <v>823</v>
      </c>
      <c r="C276" s="53"/>
      <c r="D276" s="7"/>
      <c r="E276" s="4"/>
      <c r="F276" s="70">
        <v>1</v>
      </c>
      <c r="G276" s="71"/>
      <c r="H276" s="72">
        <f t="shared" si="394"/>
        <v>1</v>
      </c>
      <c r="I276" s="70">
        <v>1</v>
      </c>
      <c r="J276" s="71" t="s">
        <v>216</v>
      </c>
      <c r="K276" s="73">
        <f>SUMIF(exportMMB!D:D,budgetMMB!A276,exportMMB!F:F)</f>
        <v>0</v>
      </c>
      <c r="L276" s="19">
        <f t="shared" si="382"/>
        <v>0</v>
      </c>
      <c r="M276" s="32"/>
      <c r="N276" s="19">
        <f t="shared" si="383"/>
        <v>0</v>
      </c>
      <c r="O276" s="42"/>
      <c r="P276" s="42"/>
      <c r="Q276" s="42"/>
      <c r="R276" s="42"/>
      <c r="S276" s="19">
        <f t="shared" si="381"/>
        <v>0</v>
      </c>
      <c r="T276" s="42">
        <f t="shared" si="384"/>
        <v>0</v>
      </c>
      <c r="U276" s="42" t="e">
        <f>SUMIF(#REF!,A276,#REF!)</f>
        <v>#REF!</v>
      </c>
      <c r="V276" s="42" t="e">
        <f>SUMIF(#REF!,A276,#REF!)</f>
        <v>#REF!</v>
      </c>
      <c r="W276" s="42" t="e">
        <f t="shared" si="385"/>
        <v>#REF!</v>
      </c>
      <c r="X276" s="42" t="e">
        <f t="shared" si="386"/>
        <v>#REF!</v>
      </c>
      <c r="Y276" s="42" t="e">
        <f t="shared" si="387"/>
        <v>#REF!</v>
      </c>
      <c r="Z276" s="116" t="e">
        <f t="shared" si="388"/>
        <v>#REF!</v>
      </c>
      <c r="AA276" s="120">
        <f t="shared" si="389"/>
        <v>0</v>
      </c>
      <c r="AB276" s="153">
        <f t="shared" si="391"/>
        <v>0</v>
      </c>
      <c r="AC276" s="1"/>
      <c r="AD276" s="1"/>
      <c r="AE276" s="1"/>
      <c r="AF276" s="1"/>
      <c r="AG276" s="1"/>
      <c r="AH276" s="1"/>
      <c r="AI276" s="1"/>
      <c r="AJ276" s="1"/>
      <c r="AK276" s="1"/>
      <c r="AL276" s="1"/>
      <c r="AM276" s="1"/>
      <c r="AN276" s="1"/>
      <c r="AO276" s="1"/>
    </row>
    <row r="277" spans="1:41" s="3" customFormat="1">
      <c r="A277" s="48">
        <v>2544</v>
      </c>
      <c r="B277" s="53" t="s">
        <v>680</v>
      </c>
      <c r="C277" s="53"/>
      <c r="D277" s="7"/>
      <c r="E277" s="4"/>
      <c r="F277" s="70">
        <v>1</v>
      </c>
      <c r="G277" s="71"/>
      <c r="H277" s="72">
        <f t="shared" si="394"/>
        <v>1</v>
      </c>
      <c r="I277" s="70">
        <v>1</v>
      </c>
      <c r="J277" s="71" t="s">
        <v>216</v>
      </c>
      <c r="K277" s="73">
        <f>SUMIF(exportMMB!D:D,budgetMMB!A277,exportMMB!F:F)</f>
        <v>0</v>
      </c>
      <c r="L277" s="19">
        <f t="shared" si="382"/>
        <v>0</v>
      </c>
      <c r="M277" s="32"/>
      <c r="N277" s="19">
        <f t="shared" si="383"/>
        <v>0</v>
      </c>
      <c r="O277" s="42"/>
      <c r="P277" s="42"/>
      <c r="Q277" s="42"/>
      <c r="R277" s="42"/>
      <c r="S277" s="19">
        <f t="shared" si="381"/>
        <v>0</v>
      </c>
      <c r="T277" s="42">
        <f t="shared" si="384"/>
        <v>0</v>
      </c>
      <c r="U277" s="42" t="e">
        <f>SUMIF(#REF!,A277,#REF!)</f>
        <v>#REF!</v>
      </c>
      <c r="V277" s="42" t="e">
        <f>SUMIF(#REF!,A277,#REF!)</f>
        <v>#REF!</v>
      </c>
      <c r="W277" s="42" t="e">
        <f t="shared" si="385"/>
        <v>#REF!</v>
      </c>
      <c r="X277" s="42" t="e">
        <f t="shared" si="386"/>
        <v>#REF!</v>
      </c>
      <c r="Y277" s="42" t="e">
        <f t="shared" si="387"/>
        <v>#REF!</v>
      </c>
      <c r="Z277" s="116" t="e">
        <f t="shared" si="388"/>
        <v>#REF!</v>
      </c>
      <c r="AA277" s="120">
        <f t="shared" si="389"/>
        <v>0</v>
      </c>
      <c r="AB277" s="153">
        <f t="shared" si="391"/>
        <v>0</v>
      </c>
      <c r="AC277" s="1"/>
      <c r="AD277" s="1"/>
      <c r="AE277" s="1"/>
      <c r="AF277" s="1"/>
      <c r="AG277" s="1"/>
      <c r="AH277" s="1"/>
      <c r="AI277" s="1"/>
      <c r="AJ277" s="1"/>
      <c r="AK277" s="1"/>
      <c r="AL277" s="1"/>
      <c r="AM277" s="1"/>
      <c r="AN277" s="1"/>
      <c r="AO277" s="1"/>
    </row>
    <row r="278" spans="1:41" s="3" customFormat="1">
      <c r="A278" s="48">
        <v>2575</v>
      </c>
      <c r="B278" s="53" t="s">
        <v>62</v>
      </c>
      <c r="C278" s="53"/>
      <c r="D278" s="7"/>
      <c r="E278" s="4"/>
      <c r="F278" s="70">
        <v>1</v>
      </c>
      <c r="G278" s="71"/>
      <c r="H278" s="72">
        <f t="shared" ref="H278:H285" si="395">SUM(E278:G278)</f>
        <v>1</v>
      </c>
      <c r="I278" s="70">
        <v>1</v>
      </c>
      <c r="J278" s="71" t="s">
        <v>216</v>
      </c>
      <c r="K278" s="73">
        <f>SUMIF(exportMMB!D:D,budgetMMB!A278,exportMMB!F:F)</f>
        <v>0</v>
      </c>
      <c r="L278" s="19">
        <f t="shared" si="382"/>
        <v>0</v>
      </c>
      <c r="M278" s="32"/>
      <c r="N278" s="19">
        <f t="shared" si="383"/>
        <v>0</v>
      </c>
      <c r="O278" s="42"/>
      <c r="P278" s="42"/>
      <c r="Q278" s="42"/>
      <c r="R278" s="42"/>
      <c r="S278" s="19">
        <f t="shared" si="381"/>
        <v>0</v>
      </c>
      <c r="T278" s="42">
        <f t="shared" si="384"/>
        <v>0</v>
      </c>
      <c r="U278" s="42" t="e">
        <f>SUMIF(#REF!,A278,#REF!)</f>
        <v>#REF!</v>
      </c>
      <c r="V278" s="42" t="e">
        <f>SUMIF(#REF!,A278,#REF!)</f>
        <v>#REF!</v>
      </c>
      <c r="W278" s="42" t="e">
        <f t="shared" si="385"/>
        <v>#REF!</v>
      </c>
      <c r="X278" s="42" t="e">
        <f t="shared" si="386"/>
        <v>#REF!</v>
      </c>
      <c r="Y278" s="42" t="e">
        <f t="shared" si="387"/>
        <v>#REF!</v>
      </c>
      <c r="Z278" s="116" t="e">
        <f t="shared" si="388"/>
        <v>#REF!</v>
      </c>
      <c r="AA278" s="120">
        <f t="shared" si="389"/>
        <v>0</v>
      </c>
      <c r="AB278" s="153">
        <f t="shared" si="391"/>
        <v>0</v>
      </c>
      <c r="AC278" s="1"/>
      <c r="AD278" s="1"/>
      <c r="AE278" s="1"/>
      <c r="AF278" s="1"/>
      <c r="AG278" s="1"/>
      <c r="AH278" s="1"/>
      <c r="AI278" s="1"/>
      <c r="AJ278" s="1"/>
      <c r="AK278" s="1"/>
      <c r="AL278" s="1"/>
      <c r="AM278" s="1"/>
      <c r="AN278" s="1"/>
      <c r="AO278" s="1"/>
    </row>
    <row r="279" spans="1:41" s="3" customFormat="1">
      <c r="A279" s="48">
        <v>2583</v>
      </c>
      <c r="B279" s="53" t="s">
        <v>335</v>
      </c>
      <c r="C279" s="53"/>
      <c r="D279" s="7"/>
      <c r="E279" s="4"/>
      <c r="F279" s="70">
        <v>1</v>
      </c>
      <c r="G279" s="71"/>
      <c r="H279" s="72">
        <f t="shared" si="395"/>
        <v>1</v>
      </c>
      <c r="I279" s="70">
        <v>1</v>
      </c>
      <c r="J279" s="71" t="s">
        <v>216</v>
      </c>
      <c r="K279" s="73">
        <f>SUMIF(exportMMB!D:D,budgetMMB!A279,exportMMB!F:F)</f>
        <v>0</v>
      </c>
      <c r="L279" s="19">
        <f t="shared" si="382"/>
        <v>0</v>
      </c>
      <c r="M279" s="32"/>
      <c r="N279" s="19">
        <f t="shared" si="383"/>
        <v>0</v>
      </c>
      <c r="O279" s="42"/>
      <c r="P279" s="42"/>
      <c r="Q279" s="42"/>
      <c r="R279" s="42"/>
      <c r="S279" s="19">
        <f t="shared" si="381"/>
        <v>0</v>
      </c>
      <c r="T279" s="42">
        <f t="shared" si="384"/>
        <v>0</v>
      </c>
      <c r="U279" s="42" t="e">
        <f>SUMIF(#REF!,A279,#REF!)</f>
        <v>#REF!</v>
      </c>
      <c r="V279" s="42" t="e">
        <f>SUMIF(#REF!,A279,#REF!)</f>
        <v>#REF!</v>
      </c>
      <c r="W279" s="42" t="e">
        <f t="shared" si="385"/>
        <v>#REF!</v>
      </c>
      <c r="X279" s="42" t="e">
        <f t="shared" si="386"/>
        <v>#REF!</v>
      </c>
      <c r="Y279" s="42" t="e">
        <f t="shared" si="387"/>
        <v>#REF!</v>
      </c>
      <c r="Z279" s="116" t="e">
        <f t="shared" si="388"/>
        <v>#REF!</v>
      </c>
      <c r="AA279" s="120">
        <f t="shared" si="389"/>
        <v>0</v>
      </c>
      <c r="AB279" s="153">
        <f t="shared" si="391"/>
        <v>0</v>
      </c>
      <c r="AC279" s="1"/>
      <c r="AD279" s="1"/>
      <c r="AE279" s="1"/>
      <c r="AF279" s="1"/>
      <c r="AG279" s="1"/>
      <c r="AH279" s="1"/>
      <c r="AI279" s="1"/>
      <c r="AJ279" s="1"/>
      <c r="AK279" s="1"/>
      <c r="AL279" s="1"/>
      <c r="AM279" s="1"/>
      <c r="AN279" s="1"/>
      <c r="AO279" s="1"/>
    </row>
    <row r="280" spans="1:41" s="3" customFormat="1">
      <c r="A280" s="180" t="s">
        <v>322</v>
      </c>
      <c r="B280" s="53" t="s">
        <v>159</v>
      </c>
      <c r="C280" s="53"/>
      <c r="D280" s="7"/>
      <c r="E280" s="4"/>
      <c r="F280" s="70">
        <v>1</v>
      </c>
      <c r="G280" s="71"/>
      <c r="H280" s="72">
        <f t="shared" si="395"/>
        <v>1</v>
      </c>
      <c r="I280" s="70">
        <v>1</v>
      </c>
      <c r="J280" s="71" t="s">
        <v>216</v>
      </c>
      <c r="K280" s="73">
        <f>SUMIF(exportMMB!D:D,budgetMMB!A280,exportMMB!F:F)</f>
        <v>0</v>
      </c>
      <c r="L280" s="19">
        <f t="shared" si="382"/>
        <v>0</v>
      </c>
      <c r="M280" s="32"/>
      <c r="N280" s="19">
        <f t="shared" si="383"/>
        <v>0</v>
      </c>
      <c r="O280" s="42"/>
      <c r="P280" s="42"/>
      <c r="Q280" s="42"/>
      <c r="R280" s="42"/>
      <c r="S280" s="19">
        <f t="shared" si="381"/>
        <v>0</v>
      </c>
      <c r="T280" s="45"/>
      <c r="U280" s="42" t="e">
        <f>SUMIF(#REF!,A280,#REF!)</f>
        <v>#REF!</v>
      </c>
      <c r="V280" s="42" t="e">
        <f>SUMIF(#REF!,A280,#REF!)</f>
        <v>#REF!</v>
      </c>
      <c r="W280" s="42" t="e">
        <f t="shared" si="385"/>
        <v>#REF!</v>
      </c>
      <c r="X280" s="42" t="e">
        <f t="shared" si="386"/>
        <v>#REF!</v>
      </c>
      <c r="Y280" s="42" t="e">
        <f t="shared" si="387"/>
        <v>#REF!</v>
      </c>
      <c r="Z280" s="116" t="e">
        <f t="shared" si="388"/>
        <v>#REF!</v>
      </c>
      <c r="AA280" s="120">
        <f t="shared" si="389"/>
        <v>0</v>
      </c>
      <c r="AB280" s="153">
        <f t="shared" si="391"/>
        <v>0</v>
      </c>
      <c r="AC280" s="1"/>
      <c r="AD280" s="1"/>
      <c r="AE280" s="1"/>
      <c r="AF280" s="1"/>
      <c r="AG280" s="1"/>
      <c r="AH280" s="1"/>
      <c r="AI280" s="1"/>
      <c r="AJ280" s="1"/>
      <c r="AK280" s="1"/>
      <c r="AL280" s="1"/>
      <c r="AM280" s="1"/>
      <c r="AN280" s="1"/>
      <c r="AO280" s="1"/>
    </row>
    <row r="281" spans="1:41" s="3" customFormat="1">
      <c r="A281" s="48"/>
      <c r="B281" s="55" t="s">
        <v>253</v>
      </c>
      <c r="C281" s="55"/>
      <c r="D281" s="7"/>
      <c r="E281" s="4"/>
      <c r="F281" s="70"/>
      <c r="G281" s="71"/>
      <c r="H281" s="72"/>
      <c r="I281" s="70"/>
      <c r="J281" s="71"/>
      <c r="K281" s="73"/>
      <c r="L281" s="21">
        <f>SUM(L257:L280)</f>
        <v>0</v>
      </c>
      <c r="M281" s="28">
        <f t="shared" ref="M281:S281" si="396">SUM(M257:M280)</f>
        <v>0</v>
      </c>
      <c r="N281" s="21">
        <f t="shared" si="396"/>
        <v>0</v>
      </c>
      <c r="O281" s="43">
        <f t="shared" si="396"/>
        <v>0</v>
      </c>
      <c r="P281" s="43">
        <f t="shared" si="396"/>
        <v>0</v>
      </c>
      <c r="Q281" s="43">
        <f t="shared" si="396"/>
        <v>0</v>
      </c>
      <c r="R281" s="43">
        <f t="shared" si="396"/>
        <v>0</v>
      </c>
      <c r="S281" s="21">
        <f t="shared" si="396"/>
        <v>0</v>
      </c>
      <c r="T281" s="43">
        <f>SUM(T257:T280)</f>
        <v>0</v>
      </c>
      <c r="U281" s="46" t="e">
        <f t="shared" ref="U281:V281" si="397">SUM(U257:U280)</f>
        <v>#REF!</v>
      </c>
      <c r="V281" s="46" t="e">
        <f t="shared" si="397"/>
        <v>#REF!</v>
      </c>
      <c r="W281" s="46" t="e">
        <f t="shared" ref="W281:AA281" si="398">SUM(W257:W280)</f>
        <v>#REF!</v>
      </c>
      <c r="X281" s="46" t="e">
        <f t="shared" si="398"/>
        <v>#REF!</v>
      </c>
      <c r="Y281" s="46" t="e">
        <f t="shared" si="398"/>
        <v>#REF!</v>
      </c>
      <c r="Z281" s="142" t="e">
        <f t="shared" si="398"/>
        <v>#REF!</v>
      </c>
      <c r="AA281" s="143">
        <f t="shared" si="398"/>
        <v>0</v>
      </c>
      <c r="AB281" s="161">
        <f t="shared" ref="AB281" si="399">SUM(AB257:AB280)</f>
        <v>0</v>
      </c>
      <c r="AC281" s="1"/>
      <c r="AD281" s="1"/>
      <c r="AE281" s="1"/>
      <c r="AF281" s="1"/>
      <c r="AG281" s="1"/>
      <c r="AH281" s="1"/>
      <c r="AI281" s="1"/>
      <c r="AJ281" s="1"/>
      <c r="AK281" s="1"/>
      <c r="AL281" s="1"/>
      <c r="AM281" s="1"/>
      <c r="AN281" s="1"/>
      <c r="AO281" s="1"/>
    </row>
    <row r="282" spans="1:41" s="3" customFormat="1">
      <c r="A282" s="48"/>
      <c r="B282" s="53"/>
      <c r="C282" s="53"/>
      <c r="D282" s="7"/>
      <c r="E282" s="4"/>
      <c r="F282" s="70"/>
      <c r="G282" s="71"/>
      <c r="H282" s="72"/>
      <c r="I282" s="70"/>
      <c r="J282" s="70"/>
      <c r="K282" s="73"/>
      <c r="L282" s="19"/>
      <c r="M282" s="32"/>
      <c r="N282" s="19"/>
      <c r="O282" s="42"/>
      <c r="P282" s="42"/>
      <c r="Q282" s="42"/>
      <c r="R282" s="42"/>
      <c r="S282" s="19"/>
      <c r="T282" s="42"/>
      <c r="U282" s="42"/>
      <c r="V282" s="42"/>
      <c r="W282" s="42"/>
      <c r="X282" s="42"/>
      <c r="Y282" s="42"/>
      <c r="Z282" s="116"/>
      <c r="AA282" s="120"/>
      <c r="AB282" s="162"/>
      <c r="AC282" s="1"/>
      <c r="AD282" s="1"/>
      <c r="AE282" s="1"/>
      <c r="AF282" s="1"/>
      <c r="AG282" s="1"/>
      <c r="AH282" s="1"/>
      <c r="AI282" s="1"/>
      <c r="AJ282" s="1"/>
      <c r="AK282" s="1"/>
      <c r="AL282" s="1"/>
      <c r="AM282" s="1"/>
      <c r="AN282" s="1"/>
      <c r="AO282" s="1"/>
    </row>
    <row r="283" spans="1:41" s="3" customFormat="1">
      <c r="A283" s="181" t="s">
        <v>185</v>
      </c>
      <c r="B283" s="38" t="s">
        <v>226</v>
      </c>
      <c r="C283" s="38"/>
      <c r="D283" s="7"/>
      <c r="E283" s="4"/>
      <c r="F283" s="70"/>
      <c r="G283" s="71"/>
      <c r="H283" s="72"/>
      <c r="I283" s="70"/>
      <c r="J283" s="71"/>
      <c r="K283" s="73"/>
      <c r="L283" s="19" t="s">
        <v>0</v>
      </c>
      <c r="M283" s="32"/>
      <c r="N283" s="19" t="s">
        <v>0</v>
      </c>
      <c r="O283" s="42"/>
      <c r="P283" s="42"/>
      <c r="Q283" s="42"/>
      <c r="R283" s="42"/>
      <c r="S283" s="19"/>
      <c r="T283" s="42"/>
      <c r="U283" s="42" t="s">
        <v>0</v>
      </c>
      <c r="V283" s="42" t="s">
        <v>0</v>
      </c>
      <c r="W283" s="42" t="s">
        <v>0</v>
      </c>
      <c r="X283" s="42" t="s">
        <v>0</v>
      </c>
      <c r="Y283" s="42" t="s">
        <v>0</v>
      </c>
      <c r="Z283" s="116" t="s">
        <v>0</v>
      </c>
      <c r="AA283" s="120" t="s">
        <v>0</v>
      </c>
      <c r="AB283" s="162" t="s">
        <v>0</v>
      </c>
      <c r="AC283" s="1"/>
      <c r="AD283" s="1"/>
      <c r="AE283" s="1"/>
      <c r="AF283" s="1"/>
      <c r="AG283" s="1"/>
      <c r="AH283" s="1"/>
      <c r="AI283" s="1"/>
      <c r="AJ283" s="1"/>
      <c r="AK283" s="1"/>
      <c r="AL283" s="1"/>
      <c r="AM283" s="1"/>
      <c r="AN283" s="1"/>
      <c r="AO283" s="1"/>
    </row>
    <row r="284" spans="1:41" s="3" customFormat="1">
      <c r="A284" s="48">
        <v>2601</v>
      </c>
      <c r="B284" s="53" t="s">
        <v>63</v>
      </c>
      <c r="C284" s="53"/>
      <c r="D284" s="7"/>
      <c r="E284" s="4"/>
      <c r="F284" s="70">
        <v>1</v>
      </c>
      <c r="G284" s="71"/>
      <c r="H284" s="72">
        <f t="shared" si="395"/>
        <v>1</v>
      </c>
      <c r="I284" s="70">
        <v>1</v>
      </c>
      <c r="J284" s="71" t="s">
        <v>216</v>
      </c>
      <c r="K284" s="73">
        <f>SUMIF(exportMMB!D:D,budgetMMB!A284,exportMMB!F:F)</f>
        <v>0</v>
      </c>
      <c r="L284" s="19">
        <f t="shared" ref="L284:L293" si="400">H284*I284*K284</f>
        <v>0</v>
      </c>
      <c r="M284" s="32"/>
      <c r="N284" s="19">
        <f t="shared" ref="N284:N293" si="401">MAX(L284-SUM(O284:R284),0)</f>
        <v>0</v>
      </c>
      <c r="O284" s="42"/>
      <c r="P284" s="42"/>
      <c r="Q284" s="42"/>
      <c r="R284" s="42"/>
      <c r="S284" s="19">
        <f t="shared" ref="S284:S293" si="402">L284-SUM(N284:R284)</f>
        <v>0</v>
      </c>
      <c r="T284" s="42">
        <f t="shared" ref="T284:T293" si="403">N284</f>
        <v>0</v>
      </c>
      <c r="U284" s="42" t="e">
        <f>SUMIF(#REF!,A284,#REF!)</f>
        <v>#REF!</v>
      </c>
      <c r="V284" s="42" t="e">
        <f>SUMIF(#REF!,A284,#REF!)</f>
        <v>#REF!</v>
      </c>
      <c r="W284" s="42" t="e">
        <f t="shared" ref="W284:W293" si="404">U284+V284</f>
        <v>#REF!</v>
      </c>
      <c r="X284" s="42" t="e">
        <f t="shared" ref="X284:X293" si="405">MAX(L284-W284,0)</f>
        <v>#REF!</v>
      </c>
      <c r="Y284" s="42" t="e">
        <f t="shared" ref="Y284:Y293" si="406">W284+X284</f>
        <v>#REF!</v>
      </c>
      <c r="Z284" s="116" t="e">
        <f t="shared" ref="Z284:Z293" si="407">L284-Y284</f>
        <v>#REF!</v>
      </c>
      <c r="AA284" s="120">
        <f t="shared" ref="AA284:AA293" si="408">AB284-L284</f>
        <v>0</v>
      </c>
      <c r="AB284" s="153">
        <f t="shared" si="391"/>
        <v>0</v>
      </c>
      <c r="AC284" s="1"/>
      <c r="AD284" s="1"/>
      <c r="AE284" s="1"/>
      <c r="AF284" s="1"/>
      <c r="AG284" s="1"/>
      <c r="AH284" s="1"/>
      <c r="AI284" s="1"/>
      <c r="AJ284" s="1"/>
      <c r="AK284" s="1"/>
      <c r="AL284" s="1"/>
      <c r="AM284" s="1"/>
      <c r="AN284" s="1"/>
      <c r="AO284" s="1"/>
    </row>
    <row r="285" spans="1:41" s="3" customFormat="1">
      <c r="A285" s="48">
        <v>2602</v>
      </c>
      <c r="B285" s="53" t="s">
        <v>824</v>
      </c>
      <c r="C285" s="53"/>
      <c r="D285" s="7"/>
      <c r="E285" s="4"/>
      <c r="F285" s="70">
        <v>1</v>
      </c>
      <c r="G285" s="71"/>
      <c r="H285" s="72">
        <f t="shared" si="395"/>
        <v>1</v>
      </c>
      <c r="I285" s="70">
        <v>1</v>
      </c>
      <c r="J285" s="71" t="s">
        <v>216</v>
      </c>
      <c r="K285" s="73">
        <f>SUMIF(exportMMB!D:D,budgetMMB!A285,exportMMB!F:F)</f>
        <v>0</v>
      </c>
      <c r="L285" s="19">
        <f t="shared" si="400"/>
        <v>0</v>
      </c>
      <c r="M285" s="32"/>
      <c r="N285" s="19">
        <f t="shared" si="401"/>
        <v>0</v>
      </c>
      <c r="O285" s="42"/>
      <c r="P285" s="42"/>
      <c r="Q285" s="42"/>
      <c r="R285" s="42"/>
      <c r="S285" s="19">
        <f t="shared" si="402"/>
        <v>0</v>
      </c>
      <c r="T285" s="42">
        <f t="shared" si="403"/>
        <v>0</v>
      </c>
      <c r="U285" s="42" t="e">
        <f>SUMIF(#REF!,A285,#REF!)</f>
        <v>#REF!</v>
      </c>
      <c r="V285" s="42" t="e">
        <f>SUMIF(#REF!,A285,#REF!)</f>
        <v>#REF!</v>
      </c>
      <c r="W285" s="42" t="e">
        <f t="shared" si="404"/>
        <v>#REF!</v>
      </c>
      <c r="X285" s="42" t="e">
        <f t="shared" si="405"/>
        <v>#REF!</v>
      </c>
      <c r="Y285" s="42" t="e">
        <f t="shared" si="406"/>
        <v>#REF!</v>
      </c>
      <c r="Z285" s="116" t="e">
        <f t="shared" si="407"/>
        <v>#REF!</v>
      </c>
      <c r="AA285" s="120">
        <f t="shared" si="408"/>
        <v>0</v>
      </c>
      <c r="AB285" s="153">
        <f t="shared" si="391"/>
        <v>0</v>
      </c>
      <c r="AC285" s="1"/>
      <c r="AD285" s="1"/>
      <c r="AE285" s="1"/>
      <c r="AF285" s="1"/>
      <c r="AG285" s="1"/>
      <c r="AH285" s="1"/>
      <c r="AI285" s="1"/>
      <c r="AJ285" s="1"/>
      <c r="AK285" s="1"/>
      <c r="AL285" s="1"/>
      <c r="AM285" s="1"/>
      <c r="AN285" s="1"/>
      <c r="AO285" s="1"/>
    </row>
    <row r="286" spans="1:41" s="3" customFormat="1">
      <c r="A286" s="180" t="s">
        <v>337</v>
      </c>
      <c r="B286" s="53" t="s">
        <v>338</v>
      </c>
      <c r="C286" s="53"/>
      <c r="D286" s="7"/>
      <c r="E286" s="4"/>
      <c r="F286" s="70">
        <v>1</v>
      </c>
      <c r="G286" s="71"/>
      <c r="H286" s="72">
        <f t="shared" ref="H286:H290" si="409">SUM(E286:G286)</f>
        <v>1</v>
      </c>
      <c r="I286" s="70">
        <v>1</v>
      </c>
      <c r="J286" s="71" t="s">
        <v>216</v>
      </c>
      <c r="K286" s="73">
        <f>SUMIF(exportMMB!D:D,budgetMMB!A286,exportMMB!F:F)</f>
        <v>0</v>
      </c>
      <c r="L286" s="19">
        <f t="shared" si="400"/>
        <v>0</v>
      </c>
      <c r="M286" s="32"/>
      <c r="N286" s="19">
        <f t="shared" si="401"/>
        <v>0</v>
      </c>
      <c r="O286" s="42"/>
      <c r="P286" s="42"/>
      <c r="Q286" s="42"/>
      <c r="R286" s="42"/>
      <c r="S286" s="19">
        <f t="shared" si="402"/>
        <v>0</v>
      </c>
      <c r="T286" s="42">
        <f t="shared" si="403"/>
        <v>0</v>
      </c>
      <c r="U286" s="42" t="e">
        <f>SUMIF(#REF!,A286,#REF!)</f>
        <v>#REF!</v>
      </c>
      <c r="V286" s="42" t="e">
        <f>SUMIF(#REF!,A286,#REF!)</f>
        <v>#REF!</v>
      </c>
      <c r="W286" s="42" t="e">
        <f t="shared" si="404"/>
        <v>#REF!</v>
      </c>
      <c r="X286" s="42" t="e">
        <f t="shared" si="405"/>
        <v>#REF!</v>
      </c>
      <c r="Y286" s="42" t="e">
        <f t="shared" si="406"/>
        <v>#REF!</v>
      </c>
      <c r="Z286" s="116" t="e">
        <f t="shared" si="407"/>
        <v>#REF!</v>
      </c>
      <c r="AA286" s="120">
        <f t="shared" si="408"/>
        <v>0</v>
      </c>
      <c r="AB286" s="153">
        <f t="shared" si="391"/>
        <v>0</v>
      </c>
      <c r="AC286" s="1"/>
      <c r="AD286" s="1"/>
      <c r="AE286" s="1"/>
      <c r="AF286" s="1"/>
      <c r="AG286" s="1"/>
      <c r="AH286" s="1"/>
      <c r="AI286" s="1"/>
      <c r="AJ286" s="1"/>
      <c r="AK286" s="1"/>
      <c r="AL286" s="1"/>
      <c r="AM286" s="1"/>
      <c r="AN286" s="1"/>
      <c r="AO286" s="1"/>
    </row>
    <row r="287" spans="1:41" s="3" customFormat="1">
      <c r="A287" s="48">
        <v>2640</v>
      </c>
      <c r="B287" s="53" t="s">
        <v>336</v>
      </c>
      <c r="C287" s="53"/>
      <c r="D287" s="7"/>
      <c r="E287" s="4"/>
      <c r="F287" s="70">
        <v>1</v>
      </c>
      <c r="G287" s="71"/>
      <c r="H287" s="72">
        <f t="shared" si="409"/>
        <v>1</v>
      </c>
      <c r="I287" s="70">
        <v>1</v>
      </c>
      <c r="J287" s="71" t="s">
        <v>216</v>
      </c>
      <c r="K287" s="73">
        <f>SUMIF(exportMMB!D:D,budgetMMB!A287,exportMMB!F:F)</f>
        <v>0</v>
      </c>
      <c r="L287" s="19">
        <f t="shared" si="400"/>
        <v>0</v>
      </c>
      <c r="M287" s="32"/>
      <c r="N287" s="19">
        <f t="shared" si="401"/>
        <v>0</v>
      </c>
      <c r="O287" s="42"/>
      <c r="P287" s="42"/>
      <c r="Q287" s="42"/>
      <c r="R287" s="42"/>
      <c r="S287" s="19">
        <f t="shared" si="402"/>
        <v>0</v>
      </c>
      <c r="T287" s="42">
        <f t="shared" si="403"/>
        <v>0</v>
      </c>
      <c r="U287" s="42" t="e">
        <f>SUMIF(#REF!,A287,#REF!)</f>
        <v>#REF!</v>
      </c>
      <c r="V287" s="42" t="e">
        <f>SUMIF(#REF!,A287,#REF!)</f>
        <v>#REF!</v>
      </c>
      <c r="W287" s="42" t="e">
        <f t="shared" si="404"/>
        <v>#REF!</v>
      </c>
      <c r="X287" s="42" t="e">
        <f t="shared" si="405"/>
        <v>#REF!</v>
      </c>
      <c r="Y287" s="42" t="e">
        <f t="shared" si="406"/>
        <v>#REF!</v>
      </c>
      <c r="Z287" s="116" t="e">
        <f t="shared" si="407"/>
        <v>#REF!</v>
      </c>
      <c r="AA287" s="120">
        <f t="shared" si="408"/>
        <v>0</v>
      </c>
      <c r="AB287" s="153">
        <f t="shared" si="391"/>
        <v>0</v>
      </c>
      <c r="AC287" s="1"/>
      <c r="AD287" s="1"/>
      <c r="AE287" s="1"/>
      <c r="AF287" s="1"/>
      <c r="AG287" s="1"/>
      <c r="AH287" s="1"/>
      <c r="AI287" s="1"/>
      <c r="AJ287" s="1"/>
      <c r="AK287" s="1"/>
      <c r="AL287" s="1"/>
      <c r="AM287" s="1"/>
      <c r="AN287" s="1"/>
      <c r="AO287" s="1"/>
    </row>
    <row r="288" spans="1:41" s="3" customFormat="1">
      <c r="A288" s="180" t="s">
        <v>339</v>
      </c>
      <c r="B288" s="53" t="s">
        <v>340</v>
      </c>
      <c r="C288" s="53"/>
      <c r="D288" s="7"/>
      <c r="E288" s="4"/>
      <c r="F288" s="70">
        <v>1</v>
      </c>
      <c r="G288" s="71"/>
      <c r="H288" s="72">
        <f t="shared" si="409"/>
        <v>1</v>
      </c>
      <c r="I288" s="70">
        <v>1</v>
      </c>
      <c r="J288" s="71" t="s">
        <v>216</v>
      </c>
      <c r="K288" s="73">
        <f>SUMIF(exportMMB!D:D,budgetMMB!A288,exportMMB!F:F)</f>
        <v>0</v>
      </c>
      <c r="L288" s="19">
        <f t="shared" si="400"/>
        <v>0</v>
      </c>
      <c r="M288" s="32"/>
      <c r="N288" s="19">
        <f t="shared" si="401"/>
        <v>0</v>
      </c>
      <c r="O288" s="42"/>
      <c r="P288" s="42"/>
      <c r="Q288" s="42"/>
      <c r="R288" s="42"/>
      <c r="S288" s="19">
        <f t="shared" si="402"/>
        <v>0</v>
      </c>
      <c r="T288" s="42">
        <f t="shared" si="403"/>
        <v>0</v>
      </c>
      <c r="U288" s="42" t="e">
        <f>SUMIF(#REF!,A288,#REF!)</f>
        <v>#REF!</v>
      </c>
      <c r="V288" s="42" t="e">
        <f>SUMIF(#REF!,A288,#REF!)</f>
        <v>#REF!</v>
      </c>
      <c r="W288" s="42" t="e">
        <f t="shared" si="404"/>
        <v>#REF!</v>
      </c>
      <c r="X288" s="42" t="e">
        <f t="shared" si="405"/>
        <v>#REF!</v>
      </c>
      <c r="Y288" s="42" t="e">
        <f t="shared" si="406"/>
        <v>#REF!</v>
      </c>
      <c r="Z288" s="116" t="e">
        <f t="shared" si="407"/>
        <v>#REF!</v>
      </c>
      <c r="AA288" s="120">
        <f t="shared" si="408"/>
        <v>0</v>
      </c>
      <c r="AB288" s="153">
        <f t="shared" si="391"/>
        <v>0</v>
      </c>
      <c r="AC288" s="1"/>
      <c r="AD288" s="1"/>
      <c r="AE288" s="1"/>
      <c r="AF288" s="1"/>
      <c r="AG288" s="1"/>
      <c r="AH288" s="1"/>
      <c r="AI288" s="1"/>
      <c r="AJ288" s="1"/>
      <c r="AK288" s="1"/>
      <c r="AL288" s="1"/>
      <c r="AM288" s="1"/>
      <c r="AN288" s="1"/>
      <c r="AO288" s="1"/>
    </row>
    <row r="289" spans="1:41" s="3" customFormat="1">
      <c r="A289" s="180" t="s">
        <v>341</v>
      </c>
      <c r="B289" s="53" t="s">
        <v>342</v>
      </c>
      <c r="C289" s="53"/>
      <c r="D289" s="7"/>
      <c r="E289" s="4"/>
      <c r="F289" s="70">
        <v>1</v>
      </c>
      <c r="G289" s="71"/>
      <c r="H289" s="72">
        <f t="shared" si="409"/>
        <v>1</v>
      </c>
      <c r="I289" s="70">
        <v>1</v>
      </c>
      <c r="J289" s="71" t="s">
        <v>216</v>
      </c>
      <c r="K289" s="73">
        <f>SUMIF(exportMMB!D:D,budgetMMB!A289,exportMMB!F:F)</f>
        <v>0</v>
      </c>
      <c r="L289" s="19">
        <f t="shared" si="400"/>
        <v>0</v>
      </c>
      <c r="M289" s="32"/>
      <c r="N289" s="19">
        <f t="shared" si="401"/>
        <v>0</v>
      </c>
      <c r="O289" s="42"/>
      <c r="P289" s="42"/>
      <c r="Q289" s="42"/>
      <c r="R289" s="42"/>
      <c r="S289" s="19">
        <f t="shared" si="402"/>
        <v>0</v>
      </c>
      <c r="T289" s="42">
        <f t="shared" si="403"/>
        <v>0</v>
      </c>
      <c r="U289" s="42" t="e">
        <f>SUMIF(#REF!,A289,#REF!)</f>
        <v>#REF!</v>
      </c>
      <c r="V289" s="42" t="e">
        <f>SUMIF(#REF!,A289,#REF!)</f>
        <v>#REF!</v>
      </c>
      <c r="W289" s="42" t="e">
        <f t="shared" si="404"/>
        <v>#REF!</v>
      </c>
      <c r="X289" s="42" t="e">
        <f t="shared" si="405"/>
        <v>#REF!</v>
      </c>
      <c r="Y289" s="42" t="e">
        <f t="shared" si="406"/>
        <v>#REF!</v>
      </c>
      <c r="Z289" s="116" t="e">
        <f t="shared" si="407"/>
        <v>#REF!</v>
      </c>
      <c r="AA289" s="120">
        <f t="shared" si="408"/>
        <v>0</v>
      </c>
      <c r="AB289" s="153">
        <f t="shared" si="391"/>
        <v>0</v>
      </c>
      <c r="AC289" s="1"/>
      <c r="AD289" s="1"/>
      <c r="AE289" s="1"/>
      <c r="AF289" s="1"/>
      <c r="AG289" s="1"/>
      <c r="AH289" s="1"/>
      <c r="AI289" s="1"/>
      <c r="AJ289" s="1"/>
      <c r="AK289" s="1"/>
      <c r="AL289" s="1"/>
      <c r="AM289" s="1"/>
      <c r="AN289" s="1"/>
      <c r="AO289" s="1"/>
    </row>
    <row r="290" spans="1:41" s="3" customFormat="1">
      <c r="A290" s="48">
        <v>2650</v>
      </c>
      <c r="B290" s="53" t="s">
        <v>64</v>
      </c>
      <c r="C290" s="53"/>
      <c r="D290" s="7"/>
      <c r="E290" s="4"/>
      <c r="F290" s="70">
        <v>1</v>
      </c>
      <c r="G290" s="71"/>
      <c r="H290" s="72">
        <f t="shared" si="409"/>
        <v>1</v>
      </c>
      <c r="I290" s="70">
        <v>1</v>
      </c>
      <c r="J290" s="71" t="s">
        <v>216</v>
      </c>
      <c r="K290" s="73">
        <f>SUMIF(exportMMB!D:D,budgetMMB!A290,exportMMB!F:F)</f>
        <v>0</v>
      </c>
      <c r="L290" s="19">
        <f t="shared" si="400"/>
        <v>0</v>
      </c>
      <c r="M290" s="32"/>
      <c r="N290" s="19">
        <f t="shared" si="401"/>
        <v>0</v>
      </c>
      <c r="O290" s="42"/>
      <c r="P290" s="42"/>
      <c r="Q290" s="42"/>
      <c r="R290" s="42"/>
      <c r="S290" s="19">
        <f t="shared" si="402"/>
        <v>0</v>
      </c>
      <c r="T290" s="42">
        <f t="shared" si="403"/>
        <v>0</v>
      </c>
      <c r="U290" s="42" t="e">
        <f>SUMIF(#REF!,A290,#REF!)</f>
        <v>#REF!</v>
      </c>
      <c r="V290" s="42" t="e">
        <f>SUMIF(#REF!,A290,#REF!)</f>
        <v>#REF!</v>
      </c>
      <c r="W290" s="42" t="e">
        <f t="shared" si="404"/>
        <v>#REF!</v>
      </c>
      <c r="X290" s="42" t="e">
        <f t="shared" si="405"/>
        <v>#REF!</v>
      </c>
      <c r="Y290" s="42" t="e">
        <f t="shared" si="406"/>
        <v>#REF!</v>
      </c>
      <c r="Z290" s="116" t="e">
        <f t="shared" si="407"/>
        <v>#REF!</v>
      </c>
      <c r="AA290" s="120">
        <f t="shared" si="408"/>
        <v>0</v>
      </c>
      <c r="AB290" s="153">
        <f t="shared" si="391"/>
        <v>0</v>
      </c>
      <c r="AC290" s="1"/>
      <c r="AD290" s="1"/>
      <c r="AE290" s="1"/>
      <c r="AF290" s="1"/>
      <c r="AG290" s="1"/>
      <c r="AH290" s="1"/>
      <c r="AI290" s="1"/>
      <c r="AJ290" s="1"/>
      <c r="AK290" s="1"/>
      <c r="AL290" s="1"/>
      <c r="AM290" s="1"/>
      <c r="AN290" s="1"/>
      <c r="AO290" s="1"/>
    </row>
    <row r="291" spans="1:41" s="3" customFormat="1">
      <c r="A291" s="180" t="s">
        <v>344</v>
      </c>
      <c r="B291" s="53" t="s">
        <v>343</v>
      </c>
      <c r="C291" s="53"/>
      <c r="D291" s="7"/>
      <c r="E291" s="4"/>
      <c r="F291" s="70">
        <v>1</v>
      </c>
      <c r="G291" s="71"/>
      <c r="H291" s="72">
        <f t="shared" ref="H291" si="410">SUM(E291:G291)</f>
        <v>1</v>
      </c>
      <c r="I291" s="70">
        <v>1</v>
      </c>
      <c r="J291" s="71" t="s">
        <v>216</v>
      </c>
      <c r="K291" s="73">
        <f>SUMIF(exportMMB!D:D,budgetMMB!A291,exportMMB!F:F)</f>
        <v>0</v>
      </c>
      <c r="L291" s="19">
        <f t="shared" si="400"/>
        <v>0</v>
      </c>
      <c r="M291" s="32"/>
      <c r="N291" s="19">
        <f t="shared" si="401"/>
        <v>0</v>
      </c>
      <c r="O291" s="42"/>
      <c r="P291" s="42"/>
      <c r="Q291" s="42"/>
      <c r="R291" s="42"/>
      <c r="S291" s="19">
        <f t="shared" si="402"/>
        <v>0</v>
      </c>
      <c r="T291" s="42">
        <f t="shared" si="403"/>
        <v>0</v>
      </c>
      <c r="U291" s="42" t="e">
        <f>SUMIF(#REF!,A291,#REF!)</f>
        <v>#REF!</v>
      </c>
      <c r="V291" s="42" t="e">
        <f>SUMIF(#REF!,A291,#REF!)</f>
        <v>#REF!</v>
      </c>
      <c r="W291" s="42" t="e">
        <f t="shared" si="404"/>
        <v>#REF!</v>
      </c>
      <c r="X291" s="42" t="e">
        <f t="shared" si="405"/>
        <v>#REF!</v>
      </c>
      <c r="Y291" s="42" t="e">
        <f t="shared" si="406"/>
        <v>#REF!</v>
      </c>
      <c r="Z291" s="116" t="e">
        <f t="shared" si="407"/>
        <v>#REF!</v>
      </c>
      <c r="AA291" s="120">
        <f t="shared" si="408"/>
        <v>0</v>
      </c>
      <c r="AB291" s="153">
        <f t="shared" si="391"/>
        <v>0</v>
      </c>
      <c r="AC291" s="1"/>
      <c r="AD291" s="1"/>
      <c r="AE291" s="1"/>
      <c r="AF291" s="1"/>
      <c r="AG291" s="1"/>
      <c r="AH291" s="1"/>
      <c r="AI291" s="1"/>
      <c r="AJ291" s="1"/>
      <c r="AK291" s="1"/>
      <c r="AL291" s="1"/>
      <c r="AM291" s="1"/>
      <c r="AN291" s="1"/>
      <c r="AO291" s="1"/>
    </row>
    <row r="292" spans="1:41" s="3" customFormat="1">
      <c r="A292" s="48">
        <v>2690</v>
      </c>
      <c r="B292" s="53" t="s">
        <v>65</v>
      </c>
      <c r="C292" s="53"/>
      <c r="D292" s="7"/>
      <c r="E292" s="4"/>
      <c r="F292" s="70">
        <v>1</v>
      </c>
      <c r="G292" s="71"/>
      <c r="H292" s="72">
        <f t="shared" ref="H292:H297" si="411">SUM(E292:G292)</f>
        <v>1</v>
      </c>
      <c r="I292" s="70">
        <v>1</v>
      </c>
      <c r="J292" s="71" t="s">
        <v>216</v>
      </c>
      <c r="K292" s="73">
        <f>SUMIF(exportMMB!D:D,budgetMMB!A292,exportMMB!F:F)</f>
        <v>0</v>
      </c>
      <c r="L292" s="19">
        <f t="shared" si="400"/>
        <v>0</v>
      </c>
      <c r="M292" s="32"/>
      <c r="N292" s="19">
        <f t="shared" si="401"/>
        <v>0</v>
      </c>
      <c r="O292" s="42"/>
      <c r="P292" s="42"/>
      <c r="Q292" s="42"/>
      <c r="R292" s="42"/>
      <c r="S292" s="19">
        <f t="shared" si="402"/>
        <v>0</v>
      </c>
      <c r="T292" s="42">
        <f t="shared" si="403"/>
        <v>0</v>
      </c>
      <c r="U292" s="42" t="e">
        <f>SUMIF(#REF!,A292,#REF!)</f>
        <v>#REF!</v>
      </c>
      <c r="V292" s="42" t="e">
        <f>SUMIF(#REF!,A292,#REF!)</f>
        <v>#REF!</v>
      </c>
      <c r="W292" s="42" t="e">
        <f t="shared" si="404"/>
        <v>#REF!</v>
      </c>
      <c r="X292" s="42" t="e">
        <f t="shared" si="405"/>
        <v>#REF!</v>
      </c>
      <c r="Y292" s="42" t="e">
        <f t="shared" si="406"/>
        <v>#REF!</v>
      </c>
      <c r="Z292" s="116" t="e">
        <f t="shared" si="407"/>
        <v>#REF!</v>
      </c>
      <c r="AA292" s="120">
        <f t="shared" si="408"/>
        <v>0</v>
      </c>
      <c r="AB292" s="153">
        <f t="shared" si="391"/>
        <v>0</v>
      </c>
      <c r="AC292" s="1"/>
      <c r="AD292" s="1"/>
      <c r="AE292" s="1"/>
      <c r="AF292" s="1"/>
      <c r="AG292" s="1"/>
      <c r="AH292" s="1"/>
      <c r="AI292" s="1"/>
      <c r="AJ292" s="1"/>
      <c r="AK292" s="1"/>
      <c r="AL292" s="1"/>
      <c r="AM292" s="1"/>
      <c r="AN292" s="1"/>
      <c r="AO292" s="1"/>
    </row>
    <row r="293" spans="1:41" s="3" customFormat="1">
      <c r="A293" s="180" t="s">
        <v>681</v>
      </c>
      <c r="B293" s="53" t="s">
        <v>682</v>
      </c>
      <c r="C293" s="53"/>
      <c r="D293" s="7"/>
      <c r="E293" s="4"/>
      <c r="F293" s="70">
        <v>1</v>
      </c>
      <c r="G293" s="71"/>
      <c r="H293" s="72">
        <f t="shared" si="411"/>
        <v>1</v>
      </c>
      <c r="I293" s="70">
        <v>1</v>
      </c>
      <c r="J293" s="71" t="s">
        <v>216</v>
      </c>
      <c r="K293" s="73">
        <f>SUMIF(exportMMB!D:D,budgetMMB!A293,exportMMB!F:F)</f>
        <v>0</v>
      </c>
      <c r="L293" s="19">
        <f t="shared" si="400"/>
        <v>0</v>
      </c>
      <c r="M293" s="32"/>
      <c r="N293" s="19">
        <f t="shared" si="401"/>
        <v>0</v>
      </c>
      <c r="O293" s="42"/>
      <c r="P293" s="42"/>
      <c r="Q293" s="42"/>
      <c r="R293" s="42"/>
      <c r="S293" s="19">
        <f t="shared" si="402"/>
        <v>0</v>
      </c>
      <c r="T293" s="42">
        <f t="shared" si="403"/>
        <v>0</v>
      </c>
      <c r="U293" s="42" t="e">
        <f>SUMIF(#REF!,A293,#REF!)</f>
        <v>#REF!</v>
      </c>
      <c r="V293" s="42" t="e">
        <f>SUMIF(#REF!,A293,#REF!)</f>
        <v>#REF!</v>
      </c>
      <c r="W293" s="42" t="e">
        <f t="shared" si="404"/>
        <v>#REF!</v>
      </c>
      <c r="X293" s="42" t="e">
        <f t="shared" si="405"/>
        <v>#REF!</v>
      </c>
      <c r="Y293" s="42" t="e">
        <f t="shared" si="406"/>
        <v>#REF!</v>
      </c>
      <c r="Z293" s="116" t="e">
        <f t="shared" si="407"/>
        <v>#REF!</v>
      </c>
      <c r="AA293" s="120">
        <f t="shared" si="408"/>
        <v>0</v>
      </c>
      <c r="AB293" s="153">
        <f t="shared" si="391"/>
        <v>0</v>
      </c>
      <c r="AC293" s="1"/>
      <c r="AD293" s="1"/>
      <c r="AE293" s="1"/>
      <c r="AF293" s="1"/>
      <c r="AG293" s="1"/>
      <c r="AH293" s="1"/>
      <c r="AI293" s="1"/>
      <c r="AJ293" s="1"/>
      <c r="AK293" s="1"/>
      <c r="AL293" s="1"/>
      <c r="AM293" s="1"/>
      <c r="AN293" s="1"/>
      <c r="AO293" s="1"/>
    </row>
    <row r="294" spans="1:41" s="3" customFormat="1">
      <c r="A294" s="48"/>
      <c r="B294" s="55" t="s">
        <v>253</v>
      </c>
      <c r="C294" s="55"/>
      <c r="D294" s="7"/>
      <c r="E294" s="4"/>
      <c r="F294" s="70"/>
      <c r="G294" s="71"/>
      <c r="H294" s="72"/>
      <c r="I294" s="70"/>
      <c r="J294" s="71"/>
      <c r="K294" s="73"/>
      <c r="L294" s="21">
        <f>SUM(L284:L293)</f>
        <v>0</v>
      </c>
      <c r="M294" s="28">
        <f t="shared" ref="M294:T294" si="412">SUM(M284:M293)</f>
        <v>0</v>
      </c>
      <c r="N294" s="21">
        <f t="shared" si="412"/>
        <v>0</v>
      </c>
      <c r="O294" s="43">
        <f t="shared" si="412"/>
        <v>0</v>
      </c>
      <c r="P294" s="43">
        <f t="shared" si="412"/>
        <v>0</v>
      </c>
      <c r="Q294" s="43">
        <f t="shared" ref="Q294" si="413">SUM(Q284:Q293)</f>
        <v>0</v>
      </c>
      <c r="R294" s="43">
        <f t="shared" si="412"/>
        <v>0</v>
      </c>
      <c r="S294" s="21">
        <f>SUM(S284:S293)</f>
        <v>0</v>
      </c>
      <c r="T294" s="43">
        <f t="shared" si="412"/>
        <v>0</v>
      </c>
      <c r="U294" s="46" t="e">
        <f t="shared" ref="U294:V294" si="414">SUM(U284:U293)</f>
        <v>#REF!</v>
      </c>
      <c r="V294" s="46" t="e">
        <f t="shared" si="414"/>
        <v>#REF!</v>
      </c>
      <c r="W294" s="46" t="e">
        <f t="shared" ref="W294:AA294" si="415">SUM(W284:W293)</f>
        <v>#REF!</v>
      </c>
      <c r="X294" s="46" t="e">
        <f t="shared" si="415"/>
        <v>#REF!</v>
      </c>
      <c r="Y294" s="46" t="e">
        <f t="shared" si="415"/>
        <v>#REF!</v>
      </c>
      <c r="Z294" s="142" t="e">
        <f t="shared" si="415"/>
        <v>#REF!</v>
      </c>
      <c r="AA294" s="143">
        <f t="shared" si="415"/>
        <v>0</v>
      </c>
      <c r="AB294" s="161">
        <f t="shared" ref="AB294" si="416">SUM(AB284:AB293)</f>
        <v>0</v>
      </c>
      <c r="AC294" s="1"/>
      <c r="AD294" s="1"/>
      <c r="AE294" s="1"/>
      <c r="AF294" s="1"/>
      <c r="AG294" s="1"/>
      <c r="AH294" s="1"/>
      <c r="AI294" s="1"/>
      <c r="AJ294" s="1"/>
      <c r="AK294" s="1"/>
      <c r="AL294" s="1"/>
      <c r="AM294" s="1"/>
      <c r="AN294" s="1"/>
      <c r="AO294" s="1"/>
    </row>
    <row r="295" spans="1:41" s="3" customFormat="1">
      <c r="A295" s="48"/>
      <c r="B295" s="55"/>
      <c r="C295" s="55"/>
      <c r="D295" s="7"/>
      <c r="E295" s="4"/>
      <c r="F295" s="70"/>
      <c r="G295" s="71"/>
      <c r="H295" s="72"/>
      <c r="I295" s="70"/>
      <c r="J295" s="74"/>
      <c r="K295" s="73"/>
      <c r="L295" s="24"/>
      <c r="M295" s="32"/>
      <c r="N295" s="19"/>
      <c r="O295" s="42"/>
      <c r="P295" s="42"/>
      <c r="Q295" s="42"/>
      <c r="R295" s="42"/>
      <c r="S295" s="19"/>
      <c r="T295" s="42"/>
      <c r="U295" s="150"/>
      <c r="V295" s="150"/>
      <c r="W295" s="150"/>
      <c r="X295" s="150"/>
      <c r="Y295" s="150"/>
      <c r="Z295" s="151"/>
      <c r="AA295" s="152"/>
      <c r="AB295" s="165"/>
      <c r="AC295" s="1"/>
      <c r="AD295" s="1"/>
      <c r="AE295" s="1"/>
      <c r="AF295" s="1"/>
      <c r="AG295" s="1"/>
      <c r="AH295" s="1"/>
      <c r="AI295" s="1"/>
      <c r="AJ295" s="1"/>
      <c r="AK295" s="1"/>
      <c r="AL295" s="1"/>
      <c r="AM295" s="1"/>
      <c r="AN295" s="1"/>
      <c r="AO295" s="1"/>
    </row>
    <row r="296" spans="1:41" s="3" customFormat="1">
      <c r="A296" s="181" t="s">
        <v>186</v>
      </c>
      <c r="B296" s="38" t="s">
        <v>227</v>
      </c>
      <c r="C296" s="38"/>
      <c r="D296" s="7"/>
      <c r="E296" s="4"/>
      <c r="F296" s="70"/>
      <c r="G296" s="71"/>
      <c r="H296" s="72"/>
      <c r="I296" s="70"/>
      <c r="J296" s="71"/>
      <c r="K296" s="73"/>
      <c r="L296" s="19"/>
      <c r="M296" s="32"/>
      <c r="N296" s="19"/>
      <c r="O296" s="42"/>
      <c r="P296" s="42"/>
      <c r="Q296" s="42"/>
      <c r="R296" s="42"/>
      <c r="S296" s="19"/>
      <c r="T296" s="42"/>
      <c r="U296" s="42"/>
      <c r="V296" s="42"/>
      <c r="W296" s="42"/>
      <c r="X296" s="42"/>
      <c r="Y296" s="42"/>
      <c r="Z296" s="116"/>
      <c r="AA296" s="120"/>
      <c r="AB296" s="162"/>
      <c r="AC296" s="1"/>
      <c r="AD296" s="1"/>
      <c r="AE296" s="1"/>
      <c r="AF296" s="1"/>
      <c r="AG296" s="1"/>
      <c r="AH296" s="1"/>
      <c r="AI296" s="1"/>
      <c r="AJ296" s="1"/>
      <c r="AK296" s="1"/>
      <c r="AL296" s="1"/>
      <c r="AM296" s="1"/>
      <c r="AN296" s="1"/>
      <c r="AO296" s="1"/>
    </row>
    <row r="297" spans="1:41" s="3" customFormat="1">
      <c r="A297" s="48">
        <v>2801</v>
      </c>
      <c r="B297" s="53" t="s">
        <v>434</v>
      </c>
      <c r="C297" s="53"/>
      <c r="D297" s="7"/>
      <c r="E297" s="4"/>
      <c r="F297" s="70">
        <v>1</v>
      </c>
      <c r="G297" s="71"/>
      <c r="H297" s="72">
        <f t="shared" si="411"/>
        <v>1</v>
      </c>
      <c r="I297" s="70">
        <v>1</v>
      </c>
      <c r="J297" s="71" t="s">
        <v>216</v>
      </c>
      <c r="K297" s="73">
        <f>SUMIF(exportMMB!D:D,budgetMMB!A297,exportMMB!F:F)</f>
        <v>0</v>
      </c>
      <c r="L297" s="19">
        <f t="shared" ref="L297:L311" si="417">H297*I297*K297</f>
        <v>0</v>
      </c>
      <c r="M297" s="32"/>
      <c r="N297" s="19">
        <f t="shared" ref="N297:N311" si="418">MAX(L297-SUM(O297:R297),0)</f>
        <v>0</v>
      </c>
      <c r="O297" s="42"/>
      <c r="P297" s="42"/>
      <c r="Q297" s="42"/>
      <c r="R297" s="42"/>
      <c r="S297" s="19">
        <f t="shared" ref="S297:S311" si="419">L297-SUM(N297:R297)</f>
        <v>0</v>
      </c>
      <c r="T297" s="42">
        <f t="shared" ref="T297:T311" si="420">N297</f>
        <v>0</v>
      </c>
      <c r="U297" s="42" t="e">
        <f>SUMIF(#REF!,A297,#REF!)</f>
        <v>#REF!</v>
      </c>
      <c r="V297" s="42" t="e">
        <f>SUMIF(#REF!,A297,#REF!)</f>
        <v>#REF!</v>
      </c>
      <c r="W297" s="42" t="e">
        <f t="shared" ref="W297:W311" si="421">U297+V297</f>
        <v>#REF!</v>
      </c>
      <c r="X297" s="42" t="e">
        <f t="shared" ref="X297:X311" si="422">MAX(L297-W297,0)</f>
        <v>#REF!</v>
      </c>
      <c r="Y297" s="42" t="e">
        <f t="shared" ref="Y297:Y311" si="423">W297+X297</f>
        <v>#REF!</v>
      </c>
      <c r="Z297" s="116" t="e">
        <f t="shared" ref="Z297:Z311" si="424">L297-Y297</f>
        <v>#REF!</v>
      </c>
      <c r="AA297" s="120">
        <f t="shared" ref="AA297:AA311" si="425">AB297-L297</f>
        <v>0</v>
      </c>
      <c r="AB297" s="153">
        <f t="shared" si="391"/>
        <v>0</v>
      </c>
      <c r="AC297" s="1"/>
      <c r="AD297" s="1"/>
      <c r="AE297" s="1"/>
      <c r="AF297" s="1"/>
      <c r="AG297" s="1"/>
      <c r="AH297" s="1"/>
      <c r="AI297" s="1"/>
      <c r="AJ297" s="1"/>
      <c r="AK297" s="1"/>
      <c r="AL297" s="1"/>
      <c r="AM297" s="1"/>
      <c r="AN297" s="1"/>
      <c r="AO297" s="1"/>
    </row>
    <row r="298" spans="1:41" s="3" customFormat="1">
      <c r="A298" s="48">
        <v>2802</v>
      </c>
      <c r="B298" s="53" t="s">
        <v>66</v>
      </c>
      <c r="C298" s="53"/>
      <c r="D298" s="7"/>
      <c r="E298" s="4"/>
      <c r="F298" s="70">
        <v>1</v>
      </c>
      <c r="G298" s="71"/>
      <c r="H298" s="72">
        <f t="shared" ref="H298:H305" si="426">SUM(E298:G298)</f>
        <v>1</v>
      </c>
      <c r="I298" s="70">
        <v>1</v>
      </c>
      <c r="J298" s="71" t="s">
        <v>216</v>
      </c>
      <c r="K298" s="73">
        <f>SUMIF(exportMMB!D:D,budgetMMB!A298,exportMMB!F:F)</f>
        <v>0</v>
      </c>
      <c r="L298" s="19">
        <f t="shared" si="417"/>
        <v>0</v>
      </c>
      <c r="M298" s="32"/>
      <c r="N298" s="19">
        <f t="shared" si="418"/>
        <v>0</v>
      </c>
      <c r="O298" s="42"/>
      <c r="P298" s="42"/>
      <c r="Q298" s="42"/>
      <c r="R298" s="42"/>
      <c r="S298" s="19">
        <f t="shared" si="419"/>
        <v>0</v>
      </c>
      <c r="T298" s="42">
        <f t="shared" si="420"/>
        <v>0</v>
      </c>
      <c r="U298" s="42" t="e">
        <f>SUMIF(#REF!,A298,#REF!)</f>
        <v>#REF!</v>
      </c>
      <c r="V298" s="42" t="e">
        <f>SUMIF(#REF!,A298,#REF!)</f>
        <v>#REF!</v>
      </c>
      <c r="W298" s="42" t="e">
        <f t="shared" si="421"/>
        <v>#REF!</v>
      </c>
      <c r="X298" s="42" t="e">
        <f t="shared" si="422"/>
        <v>#REF!</v>
      </c>
      <c r="Y298" s="42" t="e">
        <f t="shared" si="423"/>
        <v>#REF!</v>
      </c>
      <c r="Z298" s="116" t="e">
        <f t="shared" si="424"/>
        <v>#REF!</v>
      </c>
      <c r="AA298" s="120">
        <f t="shared" si="425"/>
        <v>0</v>
      </c>
      <c r="AB298" s="153">
        <f t="shared" si="391"/>
        <v>0</v>
      </c>
      <c r="AC298" s="1"/>
      <c r="AD298" s="1"/>
      <c r="AE298" s="1"/>
      <c r="AF298" s="1"/>
      <c r="AG298" s="1"/>
      <c r="AH298" s="1"/>
      <c r="AI298" s="1"/>
      <c r="AJ298" s="1"/>
      <c r="AK298" s="1"/>
      <c r="AL298" s="1"/>
      <c r="AM298" s="1"/>
      <c r="AN298" s="1"/>
      <c r="AO298" s="1"/>
    </row>
    <row r="299" spans="1:41" s="3" customFormat="1">
      <c r="A299" s="180" t="s">
        <v>435</v>
      </c>
      <c r="B299" s="53" t="s">
        <v>437</v>
      </c>
      <c r="C299" s="53"/>
      <c r="D299" s="7"/>
      <c r="E299" s="4"/>
      <c r="F299" s="70">
        <v>1</v>
      </c>
      <c r="G299" s="71"/>
      <c r="H299" s="72">
        <f t="shared" si="426"/>
        <v>1</v>
      </c>
      <c r="I299" s="70">
        <v>1</v>
      </c>
      <c r="J299" s="71" t="s">
        <v>216</v>
      </c>
      <c r="K299" s="73">
        <f>SUMIF(exportMMB!D:D,budgetMMB!A299,exportMMB!F:F)</f>
        <v>0</v>
      </c>
      <c r="L299" s="19">
        <f t="shared" si="417"/>
        <v>0</v>
      </c>
      <c r="M299" s="32"/>
      <c r="N299" s="19">
        <f t="shared" si="418"/>
        <v>0</v>
      </c>
      <c r="O299" s="42"/>
      <c r="P299" s="42"/>
      <c r="Q299" s="42"/>
      <c r="R299" s="42"/>
      <c r="S299" s="19">
        <f t="shared" si="419"/>
        <v>0</v>
      </c>
      <c r="T299" s="42">
        <f t="shared" si="420"/>
        <v>0</v>
      </c>
      <c r="U299" s="42" t="e">
        <f>SUMIF(#REF!,A299,#REF!)</f>
        <v>#REF!</v>
      </c>
      <c r="V299" s="42" t="e">
        <f>SUMIF(#REF!,A299,#REF!)</f>
        <v>#REF!</v>
      </c>
      <c r="W299" s="42" t="e">
        <f t="shared" si="421"/>
        <v>#REF!</v>
      </c>
      <c r="X299" s="42" t="e">
        <f t="shared" si="422"/>
        <v>#REF!</v>
      </c>
      <c r="Y299" s="42" t="e">
        <f t="shared" si="423"/>
        <v>#REF!</v>
      </c>
      <c r="Z299" s="116" t="e">
        <f t="shared" si="424"/>
        <v>#REF!</v>
      </c>
      <c r="AA299" s="120">
        <f t="shared" si="425"/>
        <v>0</v>
      </c>
      <c r="AB299" s="153">
        <f t="shared" si="391"/>
        <v>0</v>
      </c>
      <c r="AC299" s="1"/>
      <c r="AD299" s="1"/>
      <c r="AE299" s="1"/>
      <c r="AF299" s="1"/>
      <c r="AG299" s="1"/>
      <c r="AH299" s="1"/>
      <c r="AI299" s="1"/>
      <c r="AJ299" s="1"/>
      <c r="AK299" s="1"/>
      <c r="AL299" s="1"/>
      <c r="AM299" s="1"/>
      <c r="AN299" s="1"/>
      <c r="AO299" s="1"/>
    </row>
    <row r="300" spans="1:41" s="3" customFormat="1">
      <c r="A300" s="180" t="s">
        <v>436</v>
      </c>
      <c r="B300" s="53" t="s">
        <v>438</v>
      </c>
      <c r="C300" s="53"/>
      <c r="D300" s="7"/>
      <c r="E300" s="4"/>
      <c r="F300" s="70">
        <v>1</v>
      </c>
      <c r="G300" s="71"/>
      <c r="H300" s="72">
        <f t="shared" si="426"/>
        <v>1</v>
      </c>
      <c r="I300" s="70">
        <v>1</v>
      </c>
      <c r="J300" s="71" t="s">
        <v>216</v>
      </c>
      <c r="K300" s="73">
        <f>SUMIF(exportMMB!D:D,budgetMMB!A300,exportMMB!F:F)</f>
        <v>0</v>
      </c>
      <c r="L300" s="19">
        <f t="shared" si="417"/>
        <v>0</v>
      </c>
      <c r="M300" s="32"/>
      <c r="N300" s="19">
        <f t="shared" si="418"/>
        <v>0</v>
      </c>
      <c r="O300" s="42"/>
      <c r="P300" s="42"/>
      <c r="Q300" s="42"/>
      <c r="R300" s="42"/>
      <c r="S300" s="19">
        <f t="shared" si="419"/>
        <v>0</v>
      </c>
      <c r="T300" s="42">
        <f t="shared" si="420"/>
        <v>0</v>
      </c>
      <c r="U300" s="42" t="e">
        <f>SUMIF(#REF!,A300,#REF!)</f>
        <v>#REF!</v>
      </c>
      <c r="V300" s="42" t="e">
        <f>SUMIF(#REF!,A300,#REF!)</f>
        <v>#REF!</v>
      </c>
      <c r="W300" s="42" t="e">
        <f t="shared" si="421"/>
        <v>#REF!</v>
      </c>
      <c r="X300" s="42" t="e">
        <f t="shared" si="422"/>
        <v>#REF!</v>
      </c>
      <c r="Y300" s="42" t="e">
        <f t="shared" si="423"/>
        <v>#REF!</v>
      </c>
      <c r="Z300" s="116" t="e">
        <f t="shared" si="424"/>
        <v>#REF!</v>
      </c>
      <c r="AA300" s="120">
        <f t="shared" si="425"/>
        <v>0</v>
      </c>
      <c r="AB300" s="153">
        <f t="shared" si="391"/>
        <v>0</v>
      </c>
      <c r="AC300" s="1"/>
      <c r="AD300" s="1"/>
      <c r="AE300" s="1"/>
      <c r="AF300" s="1"/>
      <c r="AG300" s="1"/>
      <c r="AH300" s="1"/>
      <c r="AI300" s="1"/>
      <c r="AJ300" s="1"/>
      <c r="AK300" s="1"/>
      <c r="AL300" s="1"/>
      <c r="AM300" s="1"/>
      <c r="AN300" s="1"/>
      <c r="AO300" s="1"/>
    </row>
    <row r="301" spans="1:41" s="3" customFormat="1">
      <c r="A301" s="48">
        <v>2820</v>
      </c>
      <c r="B301" s="53" t="s">
        <v>683</v>
      </c>
      <c r="C301" s="53"/>
      <c r="D301" s="7"/>
      <c r="E301" s="4"/>
      <c r="F301" s="70">
        <v>1</v>
      </c>
      <c r="G301" s="71"/>
      <c r="H301" s="72">
        <f t="shared" si="426"/>
        <v>1</v>
      </c>
      <c r="I301" s="70">
        <v>1</v>
      </c>
      <c r="J301" s="71" t="s">
        <v>216</v>
      </c>
      <c r="K301" s="73">
        <f>SUMIF(exportMMB!D:D,budgetMMB!A301,exportMMB!F:F)</f>
        <v>0</v>
      </c>
      <c r="L301" s="19">
        <f t="shared" si="417"/>
        <v>0</v>
      </c>
      <c r="M301" s="32"/>
      <c r="N301" s="19">
        <f t="shared" si="418"/>
        <v>0</v>
      </c>
      <c r="O301" s="42"/>
      <c r="P301" s="42"/>
      <c r="Q301" s="42"/>
      <c r="R301" s="42"/>
      <c r="S301" s="19">
        <f t="shared" si="419"/>
        <v>0</v>
      </c>
      <c r="T301" s="42">
        <f t="shared" si="420"/>
        <v>0</v>
      </c>
      <c r="U301" s="42" t="e">
        <f>SUMIF(#REF!,A301,#REF!)</f>
        <v>#REF!</v>
      </c>
      <c r="V301" s="42" t="e">
        <f>SUMIF(#REF!,A301,#REF!)</f>
        <v>#REF!</v>
      </c>
      <c r="W301" s="42" t="e">
        <f t="shared" si="421"/>
        <v>#REF!</v>
      </c>
      <c r="X301" s="42" t="e">
        <f t="shared" si="422"/>
        <v>#REF!</v>
      </c>
      <c r="Y301" s="42" t="e">
        <f t="shared" si="423"/>
        <v>#REF!</v>
      </c>
      <c r="Z301" s="116" t="e">
        <f t="shared" si="424"/>
        <v>#REF!</v>
      </c>
      <c r="AA301" s="120">
        <f t="shared" si="425"/>
        <v>0</v>
      </c>
      <c r="AB301" s="153">
        <f t="shared" si="391"/>
        <v>0</v>
      </c>
      <c r="AC301" s="1"/>
      <c r="AD301" s="1"/>
      <c r="AE301" s="1"/>
      <c r="AF301" s="1"/>
      <c r="AG301" s="1"/>
      <c r="AH301" s="1"/>
      <c r="AI301" s="1"/>
      <c r="AJ301" s="1"/>
      <c r="AK301" s="1"/>
      <c r="AL301" s="1"/>
      <c r="AM301" s="1"/>
      <c r="AN301" s="1"/>
      <c r="AO301" s="1"/>
    </row>
    <row r="302" spans="1:41" s="3" customFormat="1">
      <c r="A302" s="48">
        <v>2839</v>
      </c>
      <c r="B302" s="53" t="s">
        <v>60</v>
      </c>
      <c r="C302" s="53"/>
      <c r="D302" s="7"/>
      <c r="E302" s="4"/>
      <c r="F302" s="70">
        <v>1</v>
      </c>
      <c r="G302" s="71"/>
      <c r="H302" s="72">
        <f t="shared" si="426"/>
        <v>1</v>
      </c>
      <c r="I302" s="70">
        <v>1</v>
      </c>
      <c r="J302" s="71" t="s">
        <v>216</v>
      </c>
      <c r="K302" s="73">
        <f>SUMIF(exportMMB!D:D,budgetMMB!A302,exportMMB!F:F)</f>
        <v>0</v>
      </c>
      <c r="L302" s="19">
        <f t="shared" si="417"/>
        <v>0</v>
      </c>
      <c r="M302" s="32"/>
      <c r="N302" s="19">
        <f t="shared" si="418"/>
        <v>0</v>
      </c>
      <c r="O302" s="42"/>
      <c r="P302" s="42"/>
      <c r="Q302" s="42"/>
      <c r="R302" s="42"/>
      <c r="S302" s="19">
        <f t="shared" si="419"/>
        <v>0</v>
      </c>
      <c r="T302" s="42">
        <f t="shared" si="420"/>
        <v>0</v>
      </c>
      <c r="U302" s="42" t="e">
        <f>SUMIF(#REF!,A302,#REF!)</f>
        <v>#REF!</v>
      </c>
      <c r="V302" s="42" t="e">
        <f>SUMIF(#REF!,A302,#REF!)</f>
        <v>#REF!</v>
      </c>
      <c r="W302" s="42" t="e">
        <f t="shared" si="421"/>
        <v>#REF!</v>
      </c>
      <c r="X302" s="42" t="e">
        <f t="shared" si="422"/>
        <v>#REF!</v>
      </c>
      <c r="Y302" s="42" t="e">
        <f t="shared" si="423"/>
        <v>#REF!</v>
      </c>
      <c r="Z302" s="116" t="e">
        <f t="shared" si="424"/>
        <v>#REF!</v>
      </c>
      <c r="AA302" s="120">
        <f t="shared" si="425"/>
        <v>0</v>
      </c>
      <c r="AB302" s="153">
        <f t="shared" si="391"/>
        <v>0</v>
      </c>
      <c r="AC302" s="1"/>
      <c r="AD302" s="1"/>
      <c r="AE302" s="1"/>
      <c r="AF302" s="1"/>
      <c r="AG302" s="1"/>
      <c r="AH302" s="1"/>
      <c r="AI302" s="1"/>
      <c r="AJ302" s="1"/>
      <c r="AK302" s="1"/>
      <c r="AL302" s="1"/>
      <c r="AM302" s="1"/>
      <c r="AN302" s="1"/>
      <c r="AO302" s="1"/>
    </row>
    <row r="303" spans="1:41" s="3" customFormat="1">
      <c r="A303" s="48">
        <v>2840</v>
      </c>
      <c r="B303" s="53" t="s">
        <v>67</v>
      </c>
      <c r="C303" s="53"/>
      <c r="D303" s="7"/>
      <c r="E303" s="4"/>
      <c r="F303" s="70">
        <v>1</v>
      </c>
      <c r="G303" s="71"/>
      <c r="H303" s="72">
        <f t="shared" si="426"/>
        <v>1</v>
      </c>
      <c r="I303" s="70">
        <v>1</v>
      </c>
      <c r="J303" s="71" t="s">
        <v>216</v>
      </c>
      <c r="K303" s="73">
        <f>SUMIF(exportMMB!D:D,budgetMMB!A303,exportMMB!F:F)</f>
        <v>0</v>
      </c>
      <c r="L303" s="19">
        <f t="shared" si="417"/>
        <v>0</v>
      </c>
      <c r="M303" s="32"/>
      <c r="N303" s="19">
        <f t="shared" si="418"/>
        <v>0</v>
      </c>
      <c r="O303" s="42"/>
      <c r="P303" s="42"/>
      <c r="Q303" s="42"/>
      <c r="R303" s="42"/>
      <c r="S303" s="19">
        <f t="shared" si="419"/>
        <v>0</v>
      </c>
      <c r="T303" s="42">
        <f t="shared" si="420"/>
        <v>0</v>
      </c>
      <c r="U303" s="42" t="e">
        <f>SUMIF(#REF!,A303,#REF!)</f>
        <v>#REF!</v>
      </c>
      <c r="V303" s="42" t="e">
        <f>SUMIF(#REF!,A303,#REF!)</f>
        <v>#REF!</v>
      </c>
      <c r="W303" s="42" t="e">
        <f t="shared" si="421"/>
        <v>#REF!</v>
      </c>
      <c r="X303" s="42" t="e">
        <f t="shared" si="422"/>
        <v>#REF!</v>
      </c>
      <c r="Y303" s="42" t="e">
        <f t="shared" si="423"/>
        <v>#REF!</v>
      </c>
      <c r="Z303" s="116" t="e">
        <f t="shared" si="424"/>
        <v>#REF!</v>
      </c>
      <c r="AA303" s="120">
        <f t="shared" si="425"/>
        <v>0</v>
      </c>
      <c r="AB303" s="153">
        <f t="shared" si="391"/>
        <v>0</v>
      </c>
      <c r="AC303" s="1"/>
      <c r="AD303" s="1"/>
      <c r="AE303" s="1"/>
      <c r="AF303" s="1"/>
      <c r="AG303" s="1"/>
      <c r="AH303" s="1"/>
      <c r="AI303" s="1"/>
      <c r="AJ303" s="1"/>
      <c r="AK303" s="1"/>
      <c r="AL303" s="1"/>
      <c r="AM303" s="1"/>
      <c r="AN303" s="1"/>
      <c r="AO303" s="1"/>
    </row>
    <row r="304" spans="1:41" s="3" customFormat="1">
      <c r="A304" s="48">
        <v>2845</v>
      </c>
      <c r="B304" s="53" t="s">
        <v>439</v>
      </c>
      <c r="C304" s="53"/>
      <c r="D304" s="7"/>
      <c r="E304" s="4"/>
      <c r="F304" s="70">
        <v>1</v>
      </c>
      <c r="G304" s="71"/>
      <c r="H304" s="72">
        <f t="shared" si="426"/>
        <v>1</v>
      </c>
      <c r="I304" s="70">
        <v>1</v>
      </c>
      <c r="J304" s="71" t="s">
        <v>216</v>
      </c>
      <c r="K304" s="73">
        <f>SUMIF(exportMMB!D:D,budgetMMB!A304,exportMMB!F:F)</f>
        <v>0</v>
      </c>
      <c r="L304" s="19">
        <f t="shared" si="417"/>
        <v>0</v>
      </c>
      <c r="M304" s="32"/>
      <c r="N304" s="19">
        <f t="shared" si="418"/>
        <v>0</v>
      </c>
      <c r="O304" s="42"/>
      <c r="P304" s="42"/>
      <c r="Q304" s="42"/>
      <c r="R304" s="42"/>
      <c r="S304" s="19">
        <f t="shared" si="419"/>
        <v>0</v>
      </c>
      <c r="T304" s="42">
        <f t="shared" si="420"/>
        <v>0</v>
      </c>
      <c r="U304" s="42" t="e">
        <f>SUMIF(#REF!,A304,#REF!)</f>
        <v>#REF!</v>
      </c>
      <c r="V304" s="42" t="e">
        <f>SUMIF(#REF!,A304,#REF!)</f>
        <v>#REF!</v>
      </c>
      <c r="W304" s="42" t="e">
        <f t="shared" si="421"/>
        <v>#REF!</v>
      </c>
      <c r="X304" s="42" t="e">
        <f t="shared" si="422"/>
        <v>#REF!</v>
      </c>
      <c r="Y304" s="42" t="e">
        <f t="shared" si="423"/>
        <v>#REF!</v>
      </c>
      <c r="Z304" s="116" t="e">
        <f t="shared" si="424"/>
        <v>#REF!</v>
      </c>
      <c r="AA304" s="120">
        <f t="shared" si="425"/>
        <v>0</v>
      </c>
      <c r="AB304" s="153">
        <f t="shared" si="391"/>
        <v>0</v>
      </c>
      <c r="AC304" s="1"/>
      <c r="AD304" s="1"/>
      <c r="AE304" s="1"/>
      <c r="AF304" s="1"/>
      <c r="AG304" s="1"/>
      <c r="AH304" s="1"/>
      <c r="AI304" s="1"/>
      <c r="AJ304" s="1"/>
      <c r="AK304" s="1"/>
      <c r="AL304" s="1"/>
      <c r="AM304" s="1"/>
      <c r="AN304" s="1"/>
      <c r="AO304" s="1"/>
    </row>
    <row r="305" spans="1:41" s="3" customFormat="1">
      <c r="A305" s="180" t="s">
        <v>440</v>
      </c>
      <c r="B305" s="53" t="s">
        <v>441</v>
      </c>
      <c r="C305" s="53"/>
      <c r="D305" s="7"/>
      <c r="E305" s="4"/>
      <c r="F305" s="70">
        <v>1</v>
      </c>
      <c r="G305" s="71"/>
      <c r="H305" s="72">
        <f t="shared" si="426"/>
        <v>1</v>
      </c>
      <c r="I305" s="70">
        <v>1</v>
      </c>
      <c r="J305" s="71" t="s">
        <v>216</v>
      </c>
      <c r="K305" s="73">
        <f>SUMIF(exportMMB!D:D,budgetMMB!A305,exportMMB!F:F)</f>
        <v>0</v>
      </c>
      <c r="L305" s="19">
        <f t="shared" si="417"/>
        <v>0</v>
      </c>
      <c r="M305" s="32"/>
      <c r="N305" s="19">
        <f t="shared" si="418"/>
        <v>0</v>
      </c>
      <c r="O305" s="42"/>
      <c r="P305" s="42"/>
      <c r="Q305" s="42"/>
      <c r="R305" s="42"/>
      <c r="S305" s="19">
        <f t="shared" si="419"/>
        <v>0</v>
      </c>
      <c r="T305" s="42">
        <f t="shared" si="420"/>
        <v>0</v>
      </c>
      <c r="U305" s="42" t="e">
        <f>SUMIF(#REF!,A305,#REF!)</f>
        <v>#REF!</v>
      </c>
      <c r="V305" s="42" t="e">
        <f>SUMIF(#REF!,A305,#REF!)</f>
        <v>#REF!</v>
      </c>
      <c r="W305" s="42" t="e">
        <f t="shared" si="421"/>
        <v>#REF!</v>
      </c>
      <c r="X305" s="42" t="e">
        <f t="shared" si="422"/>
        <v>#REF!</v>
      </c>
      <c r="Y305" s="42" t="e">
        <f t="shared" si="423"/>
        <v>#REF!</v>
      </c>
      <c r="Z305" s="116" t="e">
        <f t="shared" si="424"/>
        <v>#REF!</v>
      </c>
      <c r="AA305" s="120">
        <f t="shared" si="425"/>
        <v>0</v>
      </c>
      <c r="AB305" s="153">
        <f t="shared" si="391"/>
        <v>0</v>
      </c>
      <c r="AC305" s="1"/>
      <c r="AD305" s="1"/>
      <c r="AE305" s="1"/>
      <c r="AF305" s="1"/>
      <c r="AG305" s="1"/>
      <c r="AH305" s="1"/>
      <c r="AI305" s="1"/>
      <c r="AJ305" s="1"/>
      <c r="AK305" s="1"/>
      <c r="AL305" s="1"/>
      <c r="AM305" s="1"/>
      <c r="AN305" s="1"/>
      <c r="AO305" s="1"/>
    </row>
    <row r="306" spans="1:41" s="3" customFormat="1">
      <c r="A306" s="48">
        <v>2847</v>
      </c>
      <c r="B306" s="53" t="s">
        <v>68</v>
      </c>
      <c r="C306" s="53"/>
      <c r="D306" s="7"/>
      <c r="E306" s="4"/>
      <c r="F306" s="70">
        <v>1</v>
      </c>
      <c r="G306" s="71"/>
      <c r="H306" s="72">
        <f t="shared" ref="H306:H310" si="427">SUM(E306:G306)</f>
        <v>1</v>
      </c>
      <c r="I306" s="70">
        <v>1</v>
      </c>
      <c r="J306" s="71" t="s">
        <v>216</v>
      </c>
      <c r="K306" s="73">
        <f>SUMIF(exportMMB!D:D,budgetMMB!A306,exportMMB!F:F)</f>
        <v>0</v>
      </c>
      <c r="L306" s="19">
        <f t="shared" si="417"/>
        <v>0</v>
      </c>
      <c r="M306" s="32"/>
      <c r="N306" s="19">
        <f t="shared" si="418"/>
        <v>0</v>
      </c>
      <c r="O306" s="42"/>
      <c r="P306" s="42"/>
      <c r="Q306" s="42"/>
      <c r="R306" s="42"/>
      <c r="S306" s="19">
        <f t="shared" si="419"/>
        <v>0</v>
      </c>
      <c r="T306" s="42">
        <f t="shared" si="420"/>
        <v>0</v>
      </c>
      <c r="U306" s="42" t="e">
        <f>SUMIF(#REF!,A306,#REF!)</f>
        <v>#REF!</v>
      </c>
      <c r="V306" s="42" t="e">
        <f>SUMIF(#REF!,A306,#REF!)</f>
        <v>#REF!</v>
      </c>
      <c r="W306" s="42" t="e">
        <f t="shared" si="421"/>
        <v>#REF!</v>
      </c>
      <c r="X306" s="42" t="e">
        <f t="shared" si="422"/>
        <v>#REF!</v>
      </c>
      <c r="Y306" s="42" t="e">
        <f t="shared" si="423"/>
        <v>#REF!</v>
      </c>
      <c r="Z306" s="116" t="e">
        <f t="shared" si="424"/>
        <v>#REF!</v>
      </c>
      <c r="AA306" s="120">
        <f t="shared" si="425"/>
        <v>0</v>
      </c>
      <c r="AB306" s="153">
        <f t="shared" si="391"/>
        <v>0</v>
      </c>
      <c r="AC306" s="1"/>
      <c r="AD306" s="1"/>
      <c r="AE306" s="1"/>
      <c r="AF306" s="1"/>
      <c r="AG306" s="1"/>
      <c r="AH306" s="1"/>
      <c r="AI306" s="1"/>
      <c r="AJ306" s="1"/>
      <c r="AK306" s="1"/>
      <c r="AL306" s="1"/>
      <c r="AM306" s="1"/>
      <c r="AN306" s="1"/>
      <c r="AO306" s="1"/>
    </row>
    <row r="307" spans="1:41" s="3" customFormat="1">
      <c r="A307" s="48">
        <v>2865</v>
      </c>
      <c r="B307" s="53" t="s">
        <v>86</v>
      </c>
      <c r="C307" s="53"/>
      <c r="D307" s="7"/>
      <c r="E307" s="4"/>
      <c r="F307" s="70">
        <v>1</v>
      </c>
      <c r="G307" s="71"/>
      <c r="H307" s="72">
        <f t="shared" si="427"/>
        <v>1</v>
      </c>
      <c r="I307" s="70">
        <v>1</v>
      </c>
      <c r="J307" s="71" t="s">
        <v>216</v>
      </c>
      <c r="K307" s="73">
        <f>SUMIF(exportMMB!D:D,budgetMMB!A307,exportMMB!F:F)</f>
        <v>0</v>
      </c>
      <c r="L307" s="19">
        <f t="shared" si="417"/>
        <v>0</v>
      </c>
      <c r="M307" s="32"/>
      <c r="N307" s="19">
        <f t="shared" si="418"/>
        <v>0</v>
      </c>
      <c r="O307" s="42"/>
      <c r="P307" s="42"/>
      <c r="Q307" s="42"/>
      <c r="R307" s="42"/>
      <c r="S307" s="19">
        <f t="shared" si="419"/>
        <v>0</v>
      </c>
      <c r="T307" s="42">
        <f t="shared" si="420"/>
        <v>0</v>
      </c>
      <c r="U307" s="42" t="e">
        <f>SUMIF(#REF!,A307,#REF!)</f>
        <v>#REF!</v>
      </c>
      <c r="V307" s="42" t="e">
        <f>SUMIF(#REF!,A307,#REF!)</f>
        <v>#REF!</v>
      </c>
      <c r="W307" s="42" t="e">
        <f t="shared" si="421"/>
        <v>#REF!</v>
      </c>
      <c r="X307" s="42" t="e">
        <f t="shared" si="422"/>
        <v>#REF!</v>
      </c>
      <c r="Y307" s="42" t="e">
        <f t="shared" si="423"/>
        <v>#REF!</v>
      </c>
      <c r="Z307" s="116" t="e">
        <f t="shared" si="424"/>
        <v>#REF!</v>
      </c>
      <c r="AA307" s="120">
        <f t="shared" si="425"/>
        <v>0</v>
      </c>
      <c r="AB307" s="153">
        <f t="shared" si="391"/>
        <v>0</v>
      </c>
      <c r="AC307" s="1"/>
      <c r="AD307" s="1"/>
      <c r="AE307" s="1"/>
      <c r="AF307" s="1"/>
      <c r="AG307" s="1"/>
      <c r="AH307" s="1"/>
      <c r="AI307" s="1"/>
      <c r="AJ307" s="1"/>
      <c r="AK307" s="1"/>
      <c r="AL307" s="1"/>
      <c r="AM307" s="1"/>
      <c r="AN307" s="1"/>
      <c r="AO307" s="1"/>
    </row>
    <row r="308" spans="1:41" s="3" customFormat="1">
      <c r="A308" s="48">
        <v>2866</v>
      </c>
      <c r="B308" s="53" t="s">
        <v>684</v>
      </c>
      <c r="C308" s="53"/>
      <c r="D308" s="7"/>
      <c r="E308" s="4"/>
      <c r="F308" s="70">
        <v>1</v>
      </c>
      <c r="G308" s="71"/>
      <c r="H308" s="72">
        <f t="shared" si="427"/>
        <v>1</v>
      </c>
      <c r="I308" s="70">
        <v>1</v>
      </c>
      <c r="J308" s="71" t="s">
        <v>216</v>
      </c>
      <c r="K308" s="73">
        <f>SUMIF(exportMMB!D:D,budgetMMB!A308,exportMMB!F:F)</f>
        <v>0</v>
      </c>
      <c r="L308" s="19">
        <f t="shared" si="417"/>
        <v>0</v>
      </c>
      <c r="M308" s="32"/>
      <c r="N308" s="19">
        <f t="shared" si="418"/>
        <v>0</v>
      </c>
      <c r="O308" s="42"/>
      <c r="P308" s="42"/>
      <c r="Q308" s="42"/>
      <c r="R308" s="42"/>
      <c r="S308" s="19">
        <f t="shared" si="419"/>
        <v>0</v>
      </c>
      <c r="T308" s="42">
        <f t="shared" si="420"/>
        <v>0</v>
      </c>
      <c r="U308" s="42" t="e">
        <f>SUMIF(#REF!,A308,#REF!)</f>
        <v>#REF!</v>
      </c>
      <c r="V308" s="42" t="e">
        <f>SUMIF(#REF!,A308,#REF!)</f>
        <v>#REF!</v>
      </c>
      <c r="W308" s="42" t="e">
        <f t="shared" si="421"/>
        <v>#REF!</v>
      </c>
      <c r="X308" s="42" t="e">
        <f t="shared" si="422"/>
        <v>#REF!</v>
      </c>
      <c r="Y308" s="42" t="e">
        <f t="shared" si="423"/>
        <v>#REF!</v>
      </c>
      <c r="Z308" s="116" t="e">
        <f t="shared" si="424"/>
        <v>#REF!</v>
      </c>
      <c r="AA308" s="120">
        <f t="shared" si="425"/>
        <v>0</v>
      </c>
      <c r="AB308" s="153">
        <f t="shared" si="391"/>
        <v>0</v>
      </c>
      <c r="AC308" s="1"/>
      <c r="AD308" s="1"/>
      <c r="AE308" s="1"/>
      <c r="AF308" s="1"/>
      <c r="AG308" s="1"/>
      <c r="AH308" s="1"/>
      <c r="AI308" s="1"/>
      <c r="AJ308" s="1"/>
      <c r="AK308" s="1"/>
      <c r="AL308" s="1"/>
      <c r="AM308" s="1"/>
      <c r="AN308" s="1"/>
      <c r="AO308" s="1"/>
    </row>
    <row r="309" spans="1:41" s="3" customFormat="1">
      <c r="A309" s="48">
        <v>2877</v>
      </c>
      <c r="B309" s="53" t="s">
        <v>69</v>
      </c>
      <c r="C309" s="53"/>
      <c r="D309" s="7"/>
      <c r="E309" s="4"/>
      <c r="F309" s="70">
        <v>1</v>
      </c>
      <c r="G309" s="71"/>
      <c r="H309" s="72">
        <f t="shared" si="427"/>
        <v>1</v>
      </c>
      <c r="I309" s="70">
        <v>1</v>
      </c>
      <c r="J309" s="71" t="s">
        <v>216</v>
      </c>
      <c r="K309" s="73">
        <f>SUMIF(exportMMB!D:D,budgetMMB!A309,exportMMB!F:F)</f>
        <v>0</v>
      </c>
      <c r="L309" s="19">
        <f t="shared" si="417"/>
        <v>0</v>
      </c>
      <c r="M309" s="32"/>
      <c r="N309" s="19">
        <f t="shared" si="418"/>
        <v>0</v>
      </c>
      <c r="O309" s="42"/>
      <c r="P309" s="42"/>
      <c r="Q309" s="42"/>
      <c r="R309" s="42"/>
      <c r="S309" s="19">
        <f t="shared" si="419"/>
        <v>0</v>
      </c>
      <c r="T309" s="42">
        <f t="shared" si="420"/>
        <v>0</v>
      </c>
      <c r="U309" s="42" t="e">
        <f>SUMIF(#REF!,A309,#REF!)</f>
        <v>#REF!</v>
      </c>
      <c r="V309" s="42" t="e">
        <f>SUMIF(#REF!,A309,#REF!)</f>
        <v>#REF!</v>
      </c>
      <c r="W309" s="42" t="e">
        <f t="shared" si="421"/>
        <v>#REF!</v>
      </c>
      <c r="X309" s="42" t="e">
        <f t="shared" si="422"/>
        <v>#REF!</v>
      </c>
      <c r="Y309" s="42" t="e">
        <f t="shared" si="423"/>
        <v>#REF!</v>
      </c>
      <c r="Z309" s="116" t="e">
        <f t="shared" si="424"/>
        <v>#REF!</v>
      </c>
      <c r="AA309" s="120">
        <f t="shared" si="425"/>
        <v>0</v>
      </c>
      <c r="AB309" s="153">
        <f t="shared" si="391"/>
        <v>0</v>
      </c>
      <c r="AC309" s="1"/>
      <c r="AD309" s="1"/>
      <c r="AE309" s="1"/>
      <c r="AF309" s="1"/>
      <c r="AG309" s="1"/>
      <c r="AH309" s="1"/>
      <c r="AI309" s="1"/>
      <c r="AJ309" s="1"/>
      <c r="AK309" s="1"/>
      <c r="AL309" s="1"/>
      <c r="AM309" s="1"/>
      <c r="AN309" s="1"/>
      <c r="AO309" s="1"/>
    </row>
    <row r="310" spans="1:41" s="3" customFormat="1">
      <c r="A310" s="48">
        <v>2883</v>
      </c>
      <c r="B310" s="53" t="s">
        <v>825</v>
      </c>
      <c r="C310" s="53"/>
      <c r="D310" s="7"/>
      <c r="E310" s="4"/>
      <c r="F310" s="70">
        <v>1</v>
      </c>
      <c r="G310" s="71"/>
      <c r="H310" s="72">
        <f t="shared" si="427"/>
        <v>1</v>
      </c>
      <c r="I310" s="70">
        <v>1</v>
      </c>
      <c r="J310" s="71" t="s">
        <v>216</v>
      </c>
      <c r="K310" s="73">
        <f>SUMIF(exportMMB!D:D,budgetMMB!A310,exportMMB!F:F)</f>
        <v>0</v>
      </c>
      <c r="L310" s="19">
        <f t="shared" si="417"/>
        <v>0</v>
      </c>
      <c r="M310" s="32"/>
      <c r="N310" s="19">
        <f t="shared" si="418"/>
        <v>0</v>
      </c>
      <c r="O310" s="42"/>
      <c r="P310" s="42"/>
      <c r="Q310" s="42"/>
      <c r="R310" s="42"/>
      <c r="S310" s="19">
        <f t="shared" si="419"/>
        <v>0</v>
      </c>
      <c r="T310" s="42">
        <f t="shared" si="420"/>
        <v>0</v>
      </c>
      <c r="U310" s="42" t="e">
        <f>SUMIF(#REF!,A310,#REF!)</f>
        <v>#REF!</v>
      </c>
      <c r="V310" s="42" t="e">
        <f>SUMIF(#REF!,A310,#REF!)</f>
        <v>#REF!</v>
      </c>
      <c r="W310" s="42" t="e">
        <f t="shared" si="421"/>
        <v>#REF!</v>
      </c>
      <c r="X310" s="42" t="e">
        <f t="shared" si="422"/>
        <v>#REF!</v>
      </c>
      <c r="Y310" s="42" t="e">
        <f t="shared" si="423"/>
        <v>#REF!</v>
      </c>
      <c r="Z310" s="116" t="e">
        <f t="shared" si="424"/>
        <v>#REF!</v>
      </c>
      <c r="AA310" s="120">
        <f t="shared" si="425"/>
        <v>0</v>
      </c>
      <c r="AB310" s="153">
        <f t="shared" si="391"/>
        <v>0</v>
      </c>
      <c r="AC310" s="1"/>
      <c r="AD310" s="1"/>
      <c r="AE310" s="1"/>
      <c r="AF310" s="1"/>
      <c r="AG310" s="1"/>
      <c r="AH310" s="1"/>
      <c r="AI310" s="1"/>
      <c r="AJ310" s="1"/>
      <c r="AK310" s="1"/>
      <c r="AL310" s="1"/>
      <c r="AM310" s="1"/>
      <c r="AN310" s="1"/>
      <c r="AO310" s="1"/>
    </row>
    <row r="311" spans="1:41" s="3" customFormat="1">
      <c r="A311" s="48">
        <v>2895</v>
      </c>
      <c r="B311" s="53" t="s">
        <v>685</v>
      </c>
      <c r="C311" s="53"/>
      <c r="D311" s="7"/>
      <c r="E311" s="4"/>
      <c r="F311" s="70">
        <v>1</v>
      </c>
      <c r="G311" s="71"/>
      <c r="H311" s="72">
        <f t="shared" ref="H311" si="428">SUM(E311:G311)</f>
        <v>1</v>
      </c>
      <c r="I311" s="70">
        <v>1</v>
      </c>
      <c r="J311" s="71" t="s">
        <v>216</v>
      </c>
      <c r="K311" s="73">
        <f>SUMIF(exportMMB!D:D,budgetMMB!A311,exportMMB!F:F)</f>
        <v>0</v>
      </c>
      <c r="L311" s="19">
        <f t="shared" si="417"/>
        <v>0</v>
      </c>
      <c r="M311" s="32"/>
      <c r="N311" s="19">
        <f t="shared" si="418"/>
        <v>0</v>
      </c>
      <c r="O311" s="42"/>
      <c r="P311" s="42"/>
      <c r="Q311" s="42"/>
      <c r="R311" s="42"/>
      <c r="S311" s="19">
        <f t="shared" si="419"/>
        <v>0</v>
      </c>
      <c r="T311" s="42">
        <f t="shared" si="420"/>
        <v>0</v>
      </c>
      <c r="U311" s="42" t="e">
        <f>SUMIF(#REF!,A311,#REF!)</f>
        <v>#REF!</v>
      </c>
      <c r="V311" s="42" t="e">
        <f>SUMIF(#REF!,A311,#REF!)</f>
        <v>#REF!</v>
      </c>
      <c r="W311" s="42" t="e">
        <f t="shared" si="421"/>
        <v>#REF!</v>
      </c>
      <c r="X311" s="42" t="e">
        <f t="shared" si="422"/>
        <v>#REF!</v>
      </c>
      <c r="Y311" s="42" t="e">
        <f t="shared" si="423"/>
        <v>#REF!</v>
      </c>
      <c r="Z311" s="116" t="e">
        <f t="shared" si="424"/>
        <v>#REF!</v>
      </c>
      <c r="AA311" s="120">
        <f t="shared" si="425"/>
        <v>0</v>
      </c>
      <c r="AB311" s="153">
        <f t="shared" si="391"/>
        <v>0</v>
      </c>
      <c r="AC311" s="1"/>
      <c r="AD311" s="1"/>
      <c r="AE311" s="1"/>
      <c r="AF311" s="1"/>
      <c r="AG311" s="1"/>
      <c r="AH311" s="1"/>
      <c r="AI311" s="1"/>
      <c r="AJ311" s="1"/>
      <c r="AK311" s="1"/>
      <c r="AL311" s="1"/>
      <c r="AM311" s="1"/>
      <c r="AN311" s="1"/>
      <c r="AO311" s="1"/>
    </row>
    <row r="312" spans="1:41" s="3" customFormat="1">
      <c r="A312" s="48"/>
      <c r="B312" s="55" t="s">
        <v>253</v>
      </c>
      <c r="C312" s="55"/>
      <c r="D312" s="7"/>
      <c r="E312" s="4"/>
      <c r="F312" s="70"/>
      <c r="G312" s="71"/>
      <c r="H312" s="72"/>
      <c r="I312" s="70"/>
      <c r="J312" s="71"/>
      <c r="K312" s="73"/>
      <c r="L312" s="21">
        <f>SUM(L297:L311)</f>
        <v>0</v>
      </c>
      <c r="M312" s="28">
        <f t="shared" ref="M312:T312" si="429">SUM(M297:M311)</f>
        <v>0</v>
      </c>
      <c r="N312" s="21">
        <f t="shared" si="429"/>
        <v>0</v>
      </c>
      <c r="O312" s="43">
        <f t="shared" si="429"/>
        <v>0</v>
      </c>
      <c r="P312" s="43">
        <f t="shared" si="429"/>
        <v>0</v>
      </c>
      <c r="Q312" s="43">
        <f t="shared" ref="Q312" si="430">SUM(Q297:Q311)</f>
        <v>0</v>
      </c>
      <c r="R312" s="43">
        <f t="shared" si="429"/>
        <v>0</v>
      </c>
      <c r="S312" s="21">
        <f>SUM(S297:S311)</f>
        <v>0</v>
      </c>
      <c r="T312" s="43">
        <f t="shared" si="429"/>
        <v>0</v>
      </c>
      <c r="U312" s="46" t="e">
        <f t="shared" ref="U312:V312" si="431">SUM(U297:U311)</f>
        <v>#REF!</v>
      </c>
      <c r="V312" s="46" t="e">
        <f t="shared" si="431"/>
        <v>#REF!</v>
      </c>
      <c r="W312" s="46" t="e">
        <f t="shared" ref="W312:AA312" si="432">SUM(W297:W311)</f>
        <v>#REF!</v>
      </c>
      <c r="X312" s="46" t="e">
        <f t="shared" si="432"/>
        <v>#REF!</v>
      </c>
      <c r="Y312" s="46" t="e">
        <f t="shared" si="432"/>
        <v>#REF!</v>
      </c>
      <c r="Z312" s="142" t="e">
        <f t="shared" si="432"/>
        <v>#REF!</v>
      </c>
      <c r="AA312" s="143">
        <f t="shared" si="432"/>
        <v>0</v>
      </c>
      <c r="AB312" s="161">
        <f t="shared" ref="AB312" si="433">SUM(AB297:AB311)</f>
        <v>0</v>
      </c>
      <c r="AC312" s="1"/>
      <c r="AD312" s="1"/>
      <c r="AE312" s="1"/>
      <c r="AF312" s="1"/>
      <c r="AG312" s="1"/>
      <c r="AH312" s="1"/>
      <c r="AI312" s="1"/>
      <c r="AJ312" s="1"/>
      <c r="AK312" s="1"/>
      <c r="AL312" s="1"/>
      <c r="AM312" s="1"/>
      <c r="AN312" s="1"/>
      <c r="AO312" s="1"/>
    </row>
    <row r="313" spans="1:41" s="3" customFormat="1">
      <c r="A313" s="18"/>
      <c r="B313" s="53"/>
      <c r="C313" s="53"/>
      <c r="D313" s="7"/>
      <c r="E313" s="4"/>
      <c r="F313" s="70"/>
      <c r="G313" s="71"/>
      <c r="H313" s="72"/>
      <c r="I313" s="70"/>
      <c r="J313" s="70"/>
      <c r="K313" s="73"/>
      <c r="L313" s="19"/>
      <c r="M313" s="32"/>
      <c r="N313" s="19"/>
      <c r="O313" s="42"/>
      <c r="P313" s="42"/>
      <c r="Q313" s="42"/>
      <c r="R313" s="42"/>
      <c r="S313" s="19"/>
      <c r="T313" s="42"/>
      <c r="U313" s="42"/>
      <c r="V313" s="42"/>
      <c r="W313" s="42"/>
      <c r="X313" s="42"/>
      <c r="Y313" s="42"/>
      <c r="Z313" s="116"/>
      <c r="AA313" s="120"/>
      <c r="AB313" s="162"/>
      <c r="AC313" s="1"/>
      <c r="AD313" s="1"/>
      <c r="AE313" s="1"/>
      <c r="AF313" s="1"/>
      <c r="AG313" s="1"/>
      <c r="AH313" s="1"/>
      <c r="AI313" s="1"/>
      <c r="AJ313" s="1"/>
      <c r="AK313" s="1"/>
      <c r="AL313" s="1"/>
      <c r="AM313" s="1"/>
      <c r="AN313" s="1"/>
      <c r="AO313" s="1"/>
    </row>
    <row r="314" spans="1:41" s="3" customFormat="1">
      <c r="A314" s="181" t="s">
        <v>192</v>
      </c>
      <c r="B314" s="38" t="s">
        <v>228</v>
      </c>
      <c r="C314" s="38"/>
      <c r="D314" s="7"/>
      <c r="E314" s="9"/>
      <c r="F314" s="70"/>
      <c r="G314" s="71"/>
      <c r="H314" s="72"/>
      <c r="I314" s="70"/>
      <c r="J314" s="71"/>
      <c r="K314" s="73"/>
      <c r="L314" s="19"/>
      <c r="M314" s="32"/>
      <c r="N314" s="19"/>
      <c r="O314" s="42"/>
      <c r="P314" s="42"/>
      <c r="Q314" s="42"/>
      <c r="R314" s="42"/>
      <c r="S314" s="19"/>
      <c r="T314" s="42"/>
      <c r="U314" s="42"/>
      <c r="V314" s="42"/>
      <c r="W314" s="42"/>
      <c r="X314" s="42"/>
      <c r="Y314" s="42"/>
      <c r="Z314" s="116"/>
      <c r="AA314" s="120"/>
      <c r="AB314" s="162"/>
      <c r="AC314" s="1"/>
      <c r="AD314" s="1"/>
      <c r="AE314" s="1"/>
      <c r="AF314" s="1"/>
      <c r="AG314" s="1"/>
      <c r="AH314" s="1"/>
      <c r="AI314" s="1"/>
      <c r="AJ314" s="1"/>
      <c r="AK314" s="1"/>
      <c r="AL314" s="1"/>
      <c r="AM314" s="1"/>
      <c r="AN314" s="1"/>
      <c r="AO314" s="1"/>
    </row>
    <row r="315" spans="1:41" s="3" customFormat="1">
      <c r="A315" s="48">
        <v>2901</v>
      </c>
      <c r="B315" s="53" t="s">
        <v>70</v>
      </c>
      <c r="C315" s="53"/>
      <c r="D315" s="7"/>
      <c r="E315" s="9"/>
      <c r="F315" s="70">
        <v>1</v>
      </c>
      <c r="G315" s="71"/>
      <c r="H315" s="72">
        <f t="shared" ref="H315:H317" si="434">SUM(E315:G315)</f>
        <v>1</v>
      </c>
      <c r="I315" s="70">
        <v>1</v>
      </c>
      <c r="J315" s="71" t="s">
        <v>216</v>
      </c>
      <c r="K315" s="73">
        <f>SUMIF(exportMMB!D:D,budgetMMB!A315,exportMMB!F:F)</f>
        <v>0</v>
      </c>
      <c r="L315" s="19">
        <f t="shared" ref="L315:L328" si="435">H315*I315*K315</f>
        <v>0</v>
      </c>
      <c r="M315" s="32"/>
      <c r="N315" s="19">
        <f t="shared" ref="N315:N328" si="436">MAX(L315-SUM(O315:R315),0)</f>
        <v>0</v>
      </c>
      <c r="O315" s="42"/>
      <c r="P315" s="42"/>
      <c r="Q315" s="42"/>
      <c r="R315" s="42"/>
      <c r="S315" s="19">
        <f t="shared" ref="S315:S328" si="437">L315-SUM(N315:R315)</f>
        <v>0</v>
      </c>
      <c r="T315" s="42">
        <f t="shared" ref="T315:T327" si="438">N315</f>
        <v>0</v>
      </c>
      <c r="U315" s="42" t="e">
        <f>SUMIF(#REF!,A315,#REF!)</f>
        <v>#REF!</v>
      </c>
      <c r="V315" s="42" t="e">
        <f>SUMIF(#REF!,A315,#REF!)</f>
        <v>#REF!</v>
      </c>
      <c r="W315" s="42" t="e">
        <f t="shared" ref="W315:W328" si="439">U315+V315</f>
        <v>#REF!</v>
      </c>
      <c r="X315" s="42" t="e">
        <f t="shared" ref="X315:X328" si="440">MAX(L315-W315,0)</f>
        <v>#REF!</v>
      </c>
      <c r="Y315" s="42" t="e">
        <f t="shared" ref="Y315:Y328" si="441">W315+X315</f>
        <v>#REF!</v>
      </c>
      <c r="Z315" s="116" t="e">
        <f t="shared" ref="Z315:Z328" si="442">L315-Y315</f>
        <v>#REF!</v>
      </c>
      <c r="AA315" s="120">
        <f t="shared" ref="AA315:AA328" si="443">AB315-L315</f>
        <v>0</v>
      </c>
      <c r="AB315" s="153">
        <f t="shared" si="391"/>
        <v>0</v>
      </c>
      <c r="AC315" s="1"/>
      <c r="AD315" s="1"/>
      <c r="AE315" s="1"/>
      <c r="AF315" s="1"/>
      <c r="AG315" s="1"/>
      <c r="AH315" s="1"/>
      <c r="AI315" s="1"/>
      <c r="AJ315" s="1"/>
      <c r="AK315" s="1"/>
      <c r="AL315" s="1"/>
      <c r="AM315" s="1"/>
      <c r="AN315" s="1"/>
      <c r="AO315" s="1"/>
    </row>
    <row r="316" spans="1:41" s="3" customFormat="1">
      <c r="A316" s="180" t="s">
        <v>443</v>
      </c>
      <c r="B316" s="53" t="s">
        <v>442</v>
      </c>
      <c r="C316" s="53"/>
      <c r="D316" s="7"/>
      <c r="E316" s="9"/>
      <c r="F316" s="70">
        <v>1</v>
      </c>
      <c r="G316" s="71"/>
      <c r="H316" s="72">
        <f t="shared" si="434"/>
        <v>1</v>
      </c>
      <c r="I316" s="70">
        <v>1</v>
      </c>
      <c r="J316" s="71" t="s">
        <v>216</v>
      </c>
      <c r="K316" s="73">
        <f>SUMIF(exportMMB!D:D,budgetMMB!A316,exportMMB!F:F)</f>
        <v>0</v>
      </c>
      <c r="L316" s="19">
        <f t="shared" si="435"/>
        <v>0</v>
      </c>
      <c r="M316" s="32"/>
      <c r="N316" s="19">
        <f t="shared" si="436"/>
        <v>0</v>
      </c>
      <c r="O316" s="42"/>
      <c r="P316" s="42"/>
      <c r="Q316" s="42"/>
      <c r="R316" s="42"/>
      <c r="S316" s="19">
        <f t="shared" si="437"/>
        <v>0</v>
      </c>
      <c r="T316" s="42">
        <f t="shared" si="438"/>
        <v>0</v>
      </c>
      <c r="U316" s="42" t="e">
        <f>SUMIF(#REF!,A316,#REF!)</f>
        <v>#REF!</v>
      </c>
      <c r="V316" s="42" t="e">
        <f>SUMIF(#REF!,A316,#REF!)</f>
        <v>#REF!</v>
      </c>
      <c r="W316" s="42" t="e">
        <f t="shared" si="439"/>
        <v>#REF!</v>
      </c>
      <c r="X316" s="42" t="e">
        <f t="shared" si="440"/>
        <v>#REF!</v>
      </c>
      <c r="Y316" s="42" t="e">
        <f t="shared" si="441"/>
        <v>#REF!</v>
      </c>
      <c r="Z316" s="116" t="e">
        <f t="shared" si="442"/>
        <v>#REF!</v>
      </c>
      <c r="AA316" s="120">
        <f t="shared" si="443"/>
        <v>0</v>
      </c>
      <c r="AB316" s="153">
        <f t="shared" si="391"/>
        <v>0</v>
      </c>
      <c r="AC316" s="1"/>
      <c r="AD316" s="1"/>
      <c r="AE316" s="1"/>
      <c r="AF316" s="1"/>
      <c r="AG316" s="1"/>
      <c r="AH316" s="1"/>
      <c r="AI316" s="1"/>
      <c r="AJ316" s="1"/>
      <c r="AK316" s="1"/>
      <c r="AL316" s="1"/>
      <c r="AM316" s="1"/>
      <c r="AN316" s="1"/>
      <c r="AO316" s="1"/>
    </row>
    <row r="317" spans="1:41" s="3" customFormat="1">
      <c r="A317" s="48">
        <v>2906</v>
      </c>
      <c r="B317" s="53" t="s">
        <v>71</v>
      </c>
      <c r="C317" s="53"/>
      <c r="D317" s="7"/>
      <c r="E317" s="4"/>
      <c r="F317" s="70">
        <v>1</v>
      </c>
      <c r="G317" s="71"/>
      <c r="H317" s="72">
        <f t="shared" si="434"/>
        <v>1</v>
      </c>
      <c r="I317" s="70">
        <v>1</v>
      </c>
      <c r="J317" s="71" t="s">
        <v>216</v>
      </c>
      <c r="K317" s="73">
        <f>SUMIF(exportMMB!D:D,budgetMMB!A317,exportMMB!F:F)</f>
        <v>0</v>
      </c>
      <c r="L317" s="19">
        <f t="shared" si="435"/>
        <v>0</v>
      </c>
      <c r="M317" s="32"/>
      <c r="N317" s="19">
        <f t="shared" si="436"/>
        <v>0</v>
      </c>
      <c r="O317" s="42"/>
      <c r="P317" s="42"/>
      <c r="Q317" s="42"/>
      <c r="R317" s="42"/>
      <c r="S317" s="19">
        <f t="shared" si="437"/>
        <v>0</v>
      </c>
      <c r="T317" s="42">
        <f t="shared" si="438"/>
        <v>0</v>
      </c>
      <c r="U317" s="42" t="e">
        <f>SUMIF(#REF!,A317,#REF!)</f>
        <v>#REF!</v>
      </c>
      <c r="V317" s="42" t="e">
        <f>SUMIF(#REF!,A317,#REF!)</f>
        <v>#REF!</v>
      </c>
      <c r="W317" s="42" t="e">
        <f t="shared" si="439"/>
        <v>#REF!</v>
      </c>
      <c r="X317" s="42" t="e">
        <f t="shared" si="440"/>
        <v>#REF!</v>
      </c>
      <c r="Y317" s="42" t="e">
        <f t="shared" si="441"/>
        <v>#REF!</v>
      </c>
      <c r="Z317" s="116" t="e">
        <f t="shared" si="442"/>
        <v>#REF!</v>
      </c>
      <c r="AA317" s="120">
        <f t="shared" si="443"/>
        <v>0</v>
      </c>
      <c r="AB317" s="153">
        <f t="shared" si="391"/>
        <v>0</v>
      </c>
      <c r="AC317" s="1"/>
      <c r="AD317" s="1"/>
      <c r="AE317" s="1"/>
      <c r="AF317" s="1"/>
      <c r="AG317" s="1"/>
      <c r="AH317" s="1"/>
      <c r="AI317" s="1"/>
      <c r="AJ317" s="1"/>
      <c r="AK317" s="1"/>
      <c r="AL317" s="1"/>
      <c r="AM317" s="1"/>
      <c r="AN317" s="1"/>
      <c r="AO317" s="1"/>
    </row>
    <row r="318" spans="1:41" s="3" customFormat="1">
      <c r="A318" s="48">
        <v>2907</v>
      </c>
      <c r="B318" s="53" t="s">
        <v>72</v>
      </c>
      <c r="C318" s="53"/>
      <c r="D318" s="7"/>
      <c r="E318" s="4"/>
      <c r="F318" s="70">
        <v>1</v>
      </c>
      <c r="G318" s="71"/>
      <c r="H318" s="72">
        <f t="shared" ref="H318:H325" si="444">SUM(E318:G318)</f>
        <v>1</v>
      </c>
      <c r="I318" s="70">
        <v>1</v>
      </c>
      <c r="J318" s="71" t="s">
        <v>216</v>
      </c>
      <c r="K318" s="73">
        <f>SUMIF(exportMMB!D:D,budgetMMB!A318,exportMMB!F:F)</f>
        <v>0</v>
      </c>
      <c r="L318" s="19">
        <f t="shared" si="435"/>
        <v>0</v>
      </c>
      <c r="M318" s="32"/>
      <c r="N318" s="19">
        <f t="shared" si="436"/>
        <v>0</v>
      </c>
      <c r="O318" s="42"/>
      <c r="P318" s="42"/>
      <c r="Q318" s="42"/>
      <c r="R318" s="42"/>
      <c r="S318" s="19">
        <f t="shared" si="437"/>
        <v>0</v>
      </c>
      <c r="T318" s="42">
        <f t="shared" si="438"/>
        <v>0</v>
      </c>
      <c r="U318" s="42" t="e">
        <f>SUMIF(#REF!,A318,#REF!)</f>
        <v>#REF!</v>
      </c>
      <c r="V318" s="42" t="e">
        <f>SUMIF(#REF!,A318,#REF!)</f>
        <v>#REF!</v>
      </c>
      <c r="W318" s="42" t="e">
        <f t="shared" si="439"/>
        <v>#REF!</v>
      </c>
      <c r="X318" s="42" t="e">
        <f t="shared" si="440"/>
        <v>#REF!</v>
      </c>
      <c r="Y318" s="42" t="e">
        <f t="shared" si="441"/>
        <v>#REF!</v>
      </c>
      <c r="Z318" s="116" t="e">
        <f t="shared" si="442"/>
        <v>#REF!</v>
      </c>
      <c r="AA318" s="120">
        <f t="shared" si="443"/>
        <v>0</v>
      </c>
      <c r="AB318" s="153">
        <f t="shared" si="391"/>
        <v>0</v>
      </c>
      <c r="AC318" s="1"/>
      <c r="AD318" s="1"/>
      <c r="AE318" s="1"/>
      <c r="AF318" s="1"/>
      <c r="AG318" s="1"/>
      <c r="AH318" s="1"/>
      <c r="AI318" s="1"/>
      <c r="AJ318" s="1"/>
      <c r="AK318" s="1"/>
      <c r="AL318" s="1"/>
      <c r="AM318" s="1"/>
      <c r="AN318" s="1"/>
      <c r="AO318" s="1"/>
    </row>
    <row r="319" spans="1:41" s="3" customFormat="1">
      <c r="A319" s="180" t="s">
        <v>444</v>
      </c>
      <c r="B319" s="53" t="s">
        <v>42</v>
      </c>
      <c r="C319" s="53"/>
      <c r="D319" s="7"/>
      <c r="E319" s="9"/>
      <c r="F319" s="70">
        <v>1</v>
      </c>
      <c r="G319" s="71"/>
      <c r="H319" s="72">
        <f t="shared" si="444"/>
        <v>1</v>
      </c>
      <c r="I319" s="70">
        <v>1</v>
      </c>
      <c r="J319" s="71" t="s">
        <v>216</v>
      </c>
      <c r="K319" s="73">
        <f>SUMIF(exportMMB!D:D,budgetMMB!A319,exportMMB!F:F)</f>
        <v>0</v>
      </c>
      <c r="L319" s="19">
        <f t="shared" si="435"/>
        <v>0</v>
      </c>
      <c r="M319" s="32"/>
      <c r="N319" s="19">
        <f t="shared" si="436"/>
        <v>0</v>
      </c>
      <c r="O319" s="42"/>
      <c r="P319" s="42"/>
      <c r="Q319" s="42"/>
      <c r="R319" s="42"/>
      <c r="S319" s="19">
        <f t="shared" si="437"/>
        <v>0</v>
      </c>
      <c r="T319" s="42">
        <f t="shared" si="438"/>
        <v>0</v>
      </c>
      <c r="U319" s="42" t="e">
        <f>SUMIF(#REF!,A319,#REF!)</f>
        <v>#REF!</v>
      </c>
      <c r="V319" s="42" t="e">
        <f>SUMIF(#REF!,A319,#REF!)</f>
        <v>#REF!</v>
      </c>
      <c r="W319" s="42" t="e">
        <f t="shared" si="439"/>
        <v>#REF!</v>
      </c>
      <c r="X319" s="42" t="e">
        <f t="shared" si="440"/>
        <v>#REF!</v>
      </c>
      <c r="Y319" s="42" t="e">
        <f t="shared" si="441"/>
        <v>#REF!</v>
      </c>
      <c r="Z319" s="116" t="e">
        <f t="shared" si="442"/>
        <v>#REF!</v>
      </c>
      <c r="AA319" s="120">
        <f t="shared" si="443"/>
        <v>0</v>
      </c>
      <c r="AB319" s="153">
        <f t="shared" si="391"/>
        <v>0</v>
      </c>
      <c r="AC319" s="1"/>
      <c r="AD319" s="1"/>
      <c r="AE319" s="1"/>
      <c r="AF319" s="1"/>
      <c r="AG319" s="1"/>
      <c r="AH319" s="1"/>
      <c r="AI319" s="1"/>
      <c r="AJ319" s="1"/>
      <c r="AK319" s="1"/>
      <c r="AL319" s="1"/>
      <c r="AM319" s="1"/>
      <c r="AN319" s="1"/>
      <c r="AO319" s="1"/>
    </row>
    <row r="320" spans="1:41" s="3" customFormat="1">
      <c r="A320" s="48">
        <v>2939</v>
      </c>
      <c r="B320" s="53" t="s">
        <v>60</v>
      </c>
      <c r="C320" s="53"/>
      <c r="D320" s="7"/>
      <c r="E320" s="4"/>
      <c r="F320" s="70">
        <v>1</v>
      </c>
      <c r="G320" s="71"/>
      <c r="H320" s="72">
        <f t="shared" si="444"/>
        <v>1</v>
      </c>
      <c r="I320" s="70">
        <v>1</v>
      </c>
      <c r="J320" s="71" t="s">
        <v>216</v>
      </c>
      <c r="K320" s="73">
        <f>SUMIF(exportMMB!D:D,budgetMMB!A320,exportMMB!F:F)</f>
        <v>0</v>
      </c>
      <c r="L320" s="19">
        <f t="shared" si="435"/>
        <v>0</v>
      </c>
      <c r="M320" s="32"/>
      <c r="N320" s="19">
        <f t="shared" si="436"/>
        <v>0</v>
      </c>
      <c r="O320" s="42"/>
      <c r="P320" s="42"/>
      <c r="Q320" s="42"/>
      <c r="R320" s="42"/>
      <c r="S320" s="19">
        <f t="shared" si="437"/>
        <v>0</v>
      </c>
      <c r="T320" s="42">
        <f t="shared" si="438"/>
        <v>0</v>
      </c>
      <c r="U320" s="42" t="e">
        <f>SUMIF(#REF!,A320,#REF!)</f>
        <v>#REF!</v>
      </c>
      <c r="V320" s="42" t="e">
        <f>SUMIF(#REF!,A320,#REF!)</f>
        <v>#REF!</v>
      </c>
      <c r="W320" s="42" t="e">
        <f t="shared" si="439"/>
        <v>#REF!</v>
      </c>
      <c r="X320" s="42" t="e">
        <f t="shared" si="440"/>
        <v>#REF!</v>
      </c>
      <c r="Y320" s="42" t="e">
        <f t="shared" si="441"/>
        <v>#REF!</v>
      </c>
      <c r="Z320" s="116" t="e">
        <f t="shared" si="442"/>
        <v>#REF!</v>
      </c>
      <c r="AA320" s="120">
        <f t="shared" si="443"/>
        <v>0</v>
      </c>
      <c r="AB320" s="153">
        <f t="shared" si="391"/>
        <v>0</v>
      </c>
      <c r="AC320" s="1"/>
      <c r="AD320" s="1"/>
      <c r="AE320" s="1"/>
      <c r="AF320" s="1"/>
      <c r="AG320" s="1"/>
      <c r="AH320" s="1"/>
      <c r="AI320" s="1"/>
      <c r="AJ320" s="1"/>
      <c r="AK320" s="1"/>
      <c r="AL320" s="1"/>
      <c r="AM320" s="1"/>
      <c r="AN320" s="1"/>
      <c r="AO320" s="1"/>
    </row>
    <row r="321" spans="1:41" s="3" customFormat="1">
      <c r="A321" s="48">
        <v>2940</v>
      </c>
      <c r="B321" s="53" t="s">
        <v>73</v>
      </c>
      <c r="C321" s="53"/>
      <c r="D321" s="7"/>
      <c r="E321" s="4"/>
      <c r="F321" s="70">
        <v>1</v>
      </c>
      <c r="G321" s="71"/>
      <c r="H321" s="72">
        <f t="shared" si="444"/>
        <v>1</v>
      </c>
      <c r="I321" s="70">
        <v>1</v>
      </c>
      <c r="J321" s="71" t="s">
        <v>216</v>
      </c>
      <c r="K321" s="73">
        <f>SUMIF(exportMMB!D:D,budgetMMB!A321,exportMMB!F:F)</f>
        <v>0</v>
      </c>
      <c r="L321" s="19">
        <f t="shared" si="435"/>
        <v>0</v>
      </c>
      <c r="M321" s="32"/>
      <c r="N321" s="19">
        <f t="shared" si="436"/>
        <v>0</v>
      </c>
      <c r="O321" s="42"/>
      <c r="P321" s="42"/>
      <c r="Q321" s="42"/>
      <c r="R321" s="42"/>
      <c r="S321" s="19">
        <f t="shared" si="437"/>
        <v>0</v>
      </c>
      <c r="T321" s="42">
        <f t="shared" si="438"/>
        <v>0</v>
      </c>
      <c r="U321" s="42" t="e">
        <f>SUMIF(#REF!,A321,#REF!)</f>
        <v>#REF!</v>
      </c>
      <c r="V321" s="42" t="e">
        <f>SUMIF(#REF!,A321,#REF!)</f>
        <v>#REF!</v>
      </c>
      <c r="W321" s="42" t="e">
        <f t="shared" si="439"/>
        <v>#REF!</v>
      </c>
      <c r="X321" s="42" t="e">
        <f t="shared" si="440"/>
        <v>#REF!</v>
      </c>
      <c r="Y321" s="42" t="e">
        <f t="shared" si="441"/>
        <v>#REF!</v>
      </c>
      <c r="Z321" s="116" t="e">
        <f t="shared" si="442"/>
        <v>#REF!</v>
      </c>
      <c r="AA321" s="120">
        <f t="shared" si="443"/>
        <v>0</v>
      </c>
      <c r="AB321" s="153">
        <f t="shared" si="391"/>
        <v>0</v>
      </c>
      <c r="AC321" s="1"/>
      <c r="AD321" s="1"/>
      <c r="AE321" s="1"/>
      <c r="AF321" s="1"/>
      <c r="AG321" s="1"/>
      <c r="AH321" s="1"/>
      <c r="AI321" s="1"/>
      <c r="AJ321" s="1"/>
      <c r="AK321" s="1"/>
      <c r="AL321" s="1"/>
      <c r="AM321" s="1"/>
      <c r="AN321" s="1"/>
      <c r="AO321" s="1"/>
    </row>
    <row r="322" spans="1:41" s="3" customFormat="1">
      <c r="A322" s="48">
        <v>2941</v>
      </c>
      <c r="B322" s="53" t="s">
        <v>43</v>
      </c>
      <c r="C322" s="53"/>
      <c r="D322" s="7"/>
      <c r="E322" s="4"/>
      <c r="F322" s="70">
        <v>1</v>
      </c>
      <c r="G322" s="71"/>
      <c r="H322" s="72">
        <f t="shared" si="444"/>
        <v>1</v>
      </c>
      <c r="I322" s="70">
        <v>1</v>
      </c>
      <c r="J322" s="71" t="s">
        <v>216</v>
      </c>
      <c r="K322" s="73">
        <f>SUMIF(exportMMB!D:D,budgetMMB!A322,exportMMB!F:F)</f>
        <v>0</v>
      </c>
      <c r="L322" s="19">
        <f t="shared" si="435"/>
        <v>0</v>
      </c>
      <c r="M322" s="32"/>
      <c r="N322" s="19">
        <f t="shared" si="436"/>
        <v>0</v>
      </c>
      <c r="O322" s="42"/>
      <c r="P322" s="42"/>
      <c r="Q322" s="42"/>
      <c r="R322" s="42"/>
      <c r="S322" s="19">
        <f t="shared" si="437"/>
        <v>0</v>
      </c>
      <c r="T322" s="42">
        <f t="shared" si="438"/>
        <v>0</v>
      </c>
      <c r="U322" s="42" t="e">
        <f>SUMIF(#REF!,A322,#REF!)</f>
        <v>#REF!</v>
      </c>
      <c r="V322" s="42" t="e">
        <f>SUMIF(#REF!,A322,#REF!)</f>
        <v>#REF!</v>
      </c>
      <c r="W322" s="42" t="e">
        <f t="shared" si="439"/>
        <v>#REF!</v>
      </c>
      <c r="X322" s="42" t="e">
        <f t="shared" si="440"/>
        <v>#REF!</v>
      </c>
      <c r="Y322" s="42" t="e">
        <f t="shared" si="441"/>
        <v>#REF!</v>
      </c>
      <c r="Z322" s="116" t="e">
        <f t="shared" si="442"/>
        <v>#REF!</v>
      </c>
      <c r="AA322" s="120">
        <f t="shared" si="443"/>
        <v>0</v>
      </c>
      <c r="AB322" s="153">
        <f t="shared" si="391"/>
        <v>0</v>
      </c>
      <c r="AC322" s="1"/>
      <c r="AD322" s="1"/>
      <c r="AE322" s="1"/>
      <c r="AF322" s="1"/>
      <c r="AG322" s="1"/>
      <c r="AH322" s="1"/>
      <c r="AI322" s="1"/>
      <c r="AJ322" s="1"/>
      <c r="AK322" s="1"/>
      <c r="AL322" s="1"/>
      <c r="AM322" s="1"/>
      <c r="AN322" s="1"/>
      <c r="AO322" s="1"/>
    </row>
    <row r="323" spans="1:41" s="3" customFormat="1">
      <c r="A323" s="48">
        <v>2942</v>
      </c>
      <c r="B323" s="53" t="s">
        <v>44</v>
      </c>
      <c r="C323" s="53"/>
      <c r="D323" s="7"/>
      <c r="E323" s="4"/>
      <c r="F323" s="70">
        <v>1</v>
      </c>
      <c r="G323" s="71"/>
      <c r="H323" s="72">
        <f t="shared" si="444"/>
        <v>1</v>
      </c>
      <c r="I323" s="70">
        <v>1</v>
      </c>
      <c r="J323" s="71" t="s">
        <v>216</v>
      </c>
      <c r="K323" s="73">
        <f>SUMIF(exportMMB!D:D,budgetMMB!A323,exportMMB!F:F)</f>
        <v>0</v>
      </c>
      <c r="L323" s="19">
        <f t="shared" si="435"/>
        <v>0</v>
      </c>
      <c r="M323" s="32"/>
      <c r="N323" s="19">
        <f t="shared" si="436"/>
        <v>0</v>
      </c>
      <c r="O323" s="42"/>
      <c r="P323" s="42"/>
      <c r="Q323" s="42"/>
      <c r="R323" s="42"/>
      <c r="S323" s="19">
        <f t="shared" si="437"/>
        <v>0</v>
      </c>
      <c r="T323" s="42">
        <f t="shared" si="438"/>
        <v>0</v>
      </c>
      <c r="U323" s="42" t="e">
        <f>SUMIF(#REF!,A323,#REF!)</f>
        <v>#REF!</v>
      </c>
      <c r="V323" s="42" t="e">
        <f>SUMIF(#REF!,A323,#REF!)</f>
        <v>#REF!</v>
      </c>
      <c r="W323" s="42" t="e">
        <f t="shared" si="439"/>
        <v>#REF!</v>
      </c>
      <c r="X323" s="42" t="e">
        <f t="shared" si="440"/>
        <v>#REF!</v>
      </c>
      <c r="Y323" s="42" t="e">
        <f t="shared" si="441"/>
        <v>#REF!</v>
      </c>
      <c r="Z323" s="116" t="e">
        <f t="shared" si="442"/>
        <v>#REF!</v>
      </c>
      <c r="AA323" s="120">
        <f t="shared" si="443"/>
        <v>0</v>
      </c>
      <c r="AB323" s="153">
        <f t="shared" si="391"/>
        <v>0</v>
      </c>
      <c r="AC323" s="1"/>
      <c r="AD323" s="1"/>
      <c r="AE323" s="1"/>
      <c r="AF323" s="1"/>
      <c r="AG323" s="1"/>
      <c r="AH323" s="1"/>
      <c r="AI323" s="1"/>
      <c r="AJ323" s="1"/>
      <c r="AK323" s="1"/>
      <c r="AL323" s="1"/>
      <c r="AM323" s="1"/>
      <c r="AN323" s="1"/>
      <c r="AO323" s="1"/>
    </row>
    <row r="324" spans="1:41" s="3" customFormat="1">
      <c r="A324" s="48">
        <v>2943</v>
      </c>
      <c r="B324" s="53" t="s">
        <v>686</v>
      </c>
      <c r="C324" s="53"/>
      <c r="D324" s="7"/>
      <c r="E324" s="4"/>
      <c r="F324" s="70">
        <v>1</v>
      </c>
      <c r="G324" s="71"/>
      <c r="H324" s="72">
        <f t="shared" si="444"/>
        <v>1</v>
      </c>
      <c r="I324" s="70">
        <v>1</v>
      </c>
      <c r="J324" s="71" t="s">
        <v>216</v>
      </c>
      <c r="K324" s="73">
        <f>SUMIF(exportMMB!D:D,budgetMMB!A324,exportMMB!F:F)</f>
        <v>0</v>
      </c>
      <c r="L324" s="19">
        <f t="shared" si="435"/>
        <v>0</v>
      </c>
      <c r="M324" s="32"/>
      <c r="N324" s="19">
        <f t="shared" si="436"/>
        <v>0</v>
      </c>
      <c r="O324" s="42"/>
      <c r="P324" s="42"/>
      <c r="Q324" s="42"/>
      <c r="R324" s="42"/>
      <c r="S324" s="19">
        <f t="shared" si="437"/>
        <v>0</v>
      </c>
      <c r="T324" s="42">
        <f t="shared" si="438"/>
        <v>0</v>
      </c>
      <c r="U324" s="42" t="e">
        <f>SUMIF(#REF!,A324,#REF!)</f>
        <v>#REF!</v>
      </c>
      <c r="V324" s="42" t="e">
        <f>SUMIF(#REF!,A324,#REF!)</f>
        <v>#REF!</v>
      </c>
      <c r="W324" s="42" t="e">
        <f t="shared" si="439"/>
        <v>#REF!</v>
      </c>
      <c r="X324" s="42" t="e">
        <f t="shared" si="440"/>
        <v>#REF!</v>
      </c>
      <c r="Y324" s="42" t="e">
        <f t="shared" si="441"/>
        <v>#REF!</v>
      </c>
      <c r="Z324" s="116" t="e">
        <f t="shared" si="442"/>
        <v>#REF!</v>
      </c>
      <c r="AA324" s="120">
        <f t="shared" si="443"/>
        <v>0</v>
      </c>
      <c r="AB324" s="153">
        <f t="shared" si="391"/>
        <v>0</v>
      </c>
      <c r="AC324" s="1"/>
      <c r="AD324" s="1"/>
      <c r="AE324" s="1"/>
      <c r="AF324" s="1"/>
      <c r="AG324" s="1"/>
      <c r="AH324" s="1"/>
      <c r="AI324" s="1"/>
      <c r="AJ324" s="1"/>
      <c r="AK324" s="1"/>
      <c r="AL324" s="1"/>
      <c r="AM324" s="1"/>
      <c r="AN324" s="1"/>
      <c r="AO324" s="1"/>
    </row>
    <row r="325" spans="1:41" s="3" customFormat="1">
      <c r="A325" s="48">
        <v>2948</v>
      </c>
      <c r="B325" s="53" t="s">
        <v>74</v>
      </c>
      <c r="C325" s="53"/>
      <c r="D325" s="7"/>
      <c r="E325" s="4"/>
      <c r="F325" s="70">
        <v>1</v>
      </c>
      <c r="G325" s="71"/>
      <c r="H325" s="72">
        <f t="shared" si="444"/>
        <v>1</v>
      </c>
      <c r="I325" s="70">
        <v>1</v>
      </c>
      <c r="J325" s="71" t="s">
        <v>216</v>
      </c>
      <c r="K325" s="73">
        <f>SUMIF(exportMMB!D:D,budgetMMB!A325,exportMMB!F:F)</f>
        <v>0</v>
      </c>
      <c r="L325" s="19">
        <f t="shared" si="435"/>
        <v>0</v>
      </c>
      <c r="M325" s="32"/>
      <c r="N325" s="19">
        <f t="shared" si="436"/>
        <v>0</v>
      </c>
      <c r="O325" s="42"/>
      <c r="P325" s="42"/>
      <c r="Q325" s="42"/>
      <c r="R325" s="42"/>
      <c r="S325" s="19">
        <f t="shared" si="437"/>
        <v>0</v>
      </c>
      <c r="T325" s="42">
        <f t="shared" si="438"/>
        <v>0</v>
      </c>
      <c r="U325" s="42" t="e">
        <f>SUMIF(#REF!,A325,#REF!)</f>
        <v>#REF!</v>
      </c>
      <c r="V325" s="42" t="e">
        <f>SUMIF(#REF!,A325,#REF!)</f>
        <v>#REF!</v>
      </c>
      <c r="W325" s="42" t="e">
        <f t="shared" si="439"/>
        <v>#REF!</v>
      </c>
      <c r="X325" s="42" t="e">
        <f t="shared" si="440"/>
        <v>#REF!</v>
      </c>
      <c r="Y325" s="42" t="e">
        <f t="shared" si="441"/>
        <v>#REF!</v>
      </c>
      <c r="Z325" s="116" t="e">
        <f t="shared" si="442"/>
        <v>#REF!</v>
      </c>
      <c r="AA325" s="120">
        <f t="shared" si="443"/>
        <v>0</v>
      </c>
      <c r="AB325" s="153">
        <f t="shared" si="391"/>
        <v>0</v>
      </c>
      <c r="AC325" s="1"/>
      <c r="AD325" s="1"/>
      <c r="AE325" s="1"/>
      <c r="AF325" s="1"/>
      <c r="AG325" s="1"/>
      <c r="AH325" s="1"/>
      <c r="AI325" s="1"/>
      <c r="AJ325" s="1"/>
      <c r="AK325" s="1"/>
      <c r="AL325" s="1"/>
      <c r="AM325" s="1"/>
      <c r="AN325" s="1"/>
      <c r="AO325" s="1"/>
    </row>
    <row r="326" spans="1:41" s="3" customFormat="1">
      <c r="A326" s="48">
        <v>2949</v>
      </c>
      <c r="B326" s="53" t="s">
        <v>75</v>
      </c>
      <c r="C326" s="53"/>
      <c r="D326" s="7"/>
      <c r="E326" s="4"/>
      <c r="F326" s="70">
        <v>1</v>
      </c>
      <c r="G326" s="71"/>
      <c r="H326" s="72">
        <f t="shared" ref="H326:H328" si="445">SUM(E326:G326)</f>
        <v>1</v>
      </c>
      <c r="I326" s="70">
        <v>1</v>
      </c>
      <c r="J326" s="71" t="s">
        <v>216</v>
      </c>
      <c r="K326" s="73">
        <f>SUMIF(exportMMB!D:D,budgetMMB!A326,exportMMB!F:F)</f>
        <v>0</v>
      </c>
      <c r="L326" s="19">
        <f t="shared" si="435"/>
        <v>0</v>
      </c>
      <c r="M326" s="32"/>
      <c r="N326" s="19">
        <f t="shared" si="436"/>
        <v>0</v>
      </c>
      <c r="O326" s="42"/>
      <c r="P326" s="42"/>
      <c r="Q326" s="42"/>
      <c r="R326" s="42"/>
      <c r="S326" s="19">
        <f t="shared" si="437"/>
        <v>0</v>
      </c>
      <c r="T326" s="42">
        <f t="shared" si="438"/>
        <v>0</v>
      </c>
      <c r="U326" s="42" t="e">
        <f>SUMIF(#REF!,A326,#REF!)</f>
        <v>#REF!</v>
      </c>
      <c r="V326" s="42" t="e">
        <f>SUMIF(#REF!,A326,#REF!)</f>
        <v>#REF!</v>
      </c>
      <c r="W326" s="42" t="e">
        <f t="shared" si="439"/>
        <v>#REF!</v>
      </c>
      <c r="X326" s="42" t="e">
        <f t="shared" si="440"/>
        <v>#REF!</v>
      </c>
      <c r="Y326" s="42" t="e">
        <f t="shared" si="441"/>
        <v>#REF!</v>
      </c>
      <c r="Z326" s="116" t="e">
        <f t="shared" si="442"/>
        <v>#REF!</v>
      </c>
      <c r="AA326" s="120">
        <f t="shared" si="443"/>
        <v>0</v>
      </c>
      <c r="AB326" s="153">
        <f t="shared" si="391"/>
        <v>0</v>
      </c>
      <c r="AC326" s="1"/>
      <c r="AD326" s="1"/>
      <c r="AE326" s="1"/>
      <c r="AF326" s="1"/>
      <c r="AG326" s="1"/>
      <c r="AH326" s="1"/>
      <c r="AI326" s="1"/>
      <c r="AJ326" s="1"/>
      <c r="AK326" s="1"/>
      <c r="AL326" s="1"/>
      <c r="AM326" s="1"/>
      <c r="AN326" s="1"/>
      <c r="AO326" s="1"/>
    </row>
    <row r="327" spans="1:41" s="3" customFormat="1">
      <c r="A327" s="48">
        <v>2983</v>
      </c>
      <c r="B327" s="53" t="s">
        <v>76</v>
      </c>
      <c r="C327" s="53"/>
      <c r="D327" s="7"/>
      <c r="E327" s="4"/>
      <c r="F327" s="70">
        <v>1</v>
      </c>
      <c r="G327" s="71"/>
      <c r="H327" s="72">
        <f t="shared" si="445"/>
        <v>1</v>
      </c>
      <c r="I327" s="70">
        <v>1</v>
      </c>
      <c r="J327" s="71" t="s">
        <v>216</v>
      </c>
      <c r="K327" s="73">
        <f>SUMIF(exportMMB!D:D,budgetMMB!A327,exportMMB!F:F)</f>
        <v>0</v>
      </c>
      <c r="L327" s="19">
        <f t="shared" si="435"/>
        <v>0</v>
      </c>
      <c r="M327" s="32"/>
      <c r="N327" s="19">
        <f t="shared" si="436"/>
        <v>0</v>
      </c>
      <c r="O327" s="42"/>
      <c r="P327" s="42"/>
      <c r="Q327" s="42"/>
      <c r="R327" s="42"/>
      <c r="S327" s="19">
        <f t="shared" si="437"/>
        <v>0</v>
      </c>
      <c r="T327" s="42">
        <f t="shared" si="438"/>
        <v>0</v>
      </c>
      <c r="U327" s="42" t="e">
        <f>SUMIF(#REF!,A327,#REF!)</f>
        <v>#REF!</v>
      </c>
      <c r="V327" s="42" t="e">
        <f>SUMIF(#REF!,A327,#REF!)</f>
        <v>#REF!</v>
      </c>
      <c r="W327" s="42" t="e">
        <f t="shared" si="439"/>
        <v>#REF!</v>
      </c>
      <c r="X327" s="42" t="e">
        <f t="shared" si="440"/>
        <v>#REF!</v>
      </c>
      <c r="Y327" s="42" t="e">
        <f t="shared" si="441"/>
        <v>#REF!</v>
      </c>
      <c r="Z327" s="116" t="e">
        <f t="shared" si="442"/>
        <v>#REF!</v>
      </c>
      <c r="AA327" s="120">
        <f t="shared" si="443"/>
        <v>0</v>
      </c>
      <c r="AB327" s="153">
        <f t="shared" si="391"/>
        <v>0</v>
      </c>
      <c r="AC327" s="1"/>
      <c r="AD327" s="1"/>
      <c r="AE327" s="1"/>
      <c r="AF327" s="1"/>
      <c r="AG327" s="1"/>
      <c r="AH327" s="1"/>
      <c r="AI327" s="1"/>
      <c r="AJ327" s="1"/>
      <c r="AK327" s="1"/>
      <c r="AL327" s="1"/>
      <c r="AM327" s="1"/>
      <c r="AN327" s="1"/>
      <c r="AO327" s="1"/>
    </row>
    <row r="328" spans="1:41" s="3" customFormat="1">
      <c r="A328" s="48">
        <v>2997</v>
      </c>
      <c r="B328" s="53" t="s">
        <v>159</v>
      </c>
      <c r="C328" s="53"/>
      <c r="D328" s="7"/>
      <c r="E328" s="4"/>
      <c r="F328" s="70">
        <v>1</v>
      </c>
      <c r="G328" s="71"/>
      <c r="H328" s="72">
        <f t="shared" si="445"/>
        <v>1</v>
      </c>
      <c r="I328" s="70">
        <v>1</v>
      </c>
      <c r="J328" s="71" t="s">
        <v>216</v>
      </c>
      <c r="K328" s="73">
        <f>SUMIF(exportMMB!D:D,budgetMMB!A328,exportMMB!F:F)</f>
        <v>0</v>
      </c>
      <c r="L328" s="19">
        <f t="shared" si="435"/>
        <v>0</v>
      </c>
      <c r="M328" s="32"/>
      <c r="N328" s="19">
        <f t="shared" si="436"/>
        <v>0</v>
      </c>
      <c r="O328" s="42"/>
      <c r="P328" s="42"/>
      <c r="Q328" s="42"/>
      <c r="R328" s="42"/>
      <c r="S328" s="19">
        <f t="shared" si="437"/>
        <v>0</v>
      </c>
      <c r="T328" s="45"/>
      <c r="U328" s="42" t="e">
        <f>SUMIF(#REF!,A328,#REF!)</f>
        <v>#REF!</v>
      </c>
      <c r="V328" s="42" t="e">
        <f>SUMIF(#REF!,A328,#REF!)</f>
        <v>#REF!</v>
      </c>
      <c r="W328" s="42" t="e">
        <f t="shared" si="439"/>
        <v>#REF!</v>
      </c>
      <c r="X328" s="42" t="e">
        <f t="shared" si="440"/>
        <v>#REF!</v>
      </c>
      <c r="Y328" s="42" t="e">
        <f t="shared" si="441"/>
        <v>#REF!</v>
      </c>
      <c r="Z328" s="116" t="e">
        <f t="shared" si="442"/>
        <v>#REF!</v>
      </c>
      <c r="AA328" s="120">
        <f t="shared" si="443"/>
        <v>0</v>
      </c>
      <c r="AB328" s="153">
        <f t="shared" si="391"/>
        <v>0</v>
      </c>
      <c r="AC328" s="1"/>
      <c r="AD328" s="1"/>
      <c r="AE328" s="1"/>
      <c r="AF328" s="1"/>
      <c r="AG328" s="1"/>
      <c r="AH328" s="1"/>
      <c r="AI328" s="1"/>
      <c r="AJ328" s="1"/>
      <c r="AK328" s="1"/>
      <c r="AL328" s="1"/>
      <c r="AM328" s="1"/>
      <c r="AN328" s="1"/>
      <c r="AO328" s="1"/>
    </row>
    <row r="329" spans="1:41" s="3" customFormat="1">
      <c r="A329" s="48"/>
      <c r="B329" s="55" t="s">
        <v>253</v>
      </c>
      <c r="C329" s="55"/>
      <c r="D329" s="7"/>
      <c r="E329" s="4"/>
      <c r="F329" s="70"/>
      <c r="G329" s="71"/>
      <c r="H329" s="72"/>
      <c r="I329" s="70"/>
      <c r="J329" s="71"/>
      <c r="K329" s="73"/>
      <c r="L329" s="21">
        <f>SUM(L315:L328)</f>
        <v>0</v>
      </c>
      <c r="M329" s="28">
        <f t="shared" ref="M329:S329" si="446">SUM(M315:M328)</f>
        <v>0</v>
      </c>
      <c r="N329" s="21">
        <f t="shared" si="446"/>
        <v>0</v>
      </c>
      <c r="O329" s="43">
        <f t="shared" si="446"/>
        <v>0</v>
      </c>
      <c r="P329" s="43">
        <f t="shared" si="446"/>
        <v>0</v>
      </c>
      <c r="Q329" s="43">
        <f t="shared" si="446"/>
        <v>0</v>
      </c>
      <c r="R329" s="43">
        <f t="shared" si="446"/>
        <v>0</v>
      </c>
      <c r="S329" s="21">
        <f t="shared" si="446"/>
        <v>0</v>
      </c>
      <c r="T329" s="43">
        <f>SUM(T315:T328)</f>
        <v>0</v>
      </c>
      <c r="U329" s="46" t="e">
        <f t="shared" ref="U329:V329" si="447">SUM(U315:U328)</f>
        <v>#REF!</v>
      </c>
      <c r="V329" s="46" t="e">
        <f t="shared" si="447"/>
        <v>#REF!</v>
      </c>
      <c r="W329" s="46" t="e">
        <f t="shared" ref="W329:AA329" si="448">SUM(W315:W328)</f>
        <v>#REF!</v>
      </c>
      <c r="X329" s="46" t="e">
        <f t="shared" si="448"/>
        <v>#REF!</v>
      </c>
      <c r="Y329" s="46" t="e">
        <f t="shared" si="448"/>
        <v>#REF!</v>
      </c>
      <c r="Z329" s="142" t="e">
        <f t="shared" si="448"/>
        <v>#REF!</v>
      </c>
      <c r="AA329" s="143">
        <f t="shared" si="448"/>
        <v>0</v>
      </c>
      <c r="AB329" s="161">
        <f t="shared" ref="AB329" si="449">SUM(AB315:AB328)</f>
        <v>0</v>
      </c>
      <c r="AC329" s="1"/>
      <c r="AD329" s="1"/>
      <c r="AE329" s="1"/>
      <c r="AF329" s="1"/>
      <c r="AG329" s="1"/>
      <c r="AH329" s="1"/>
      <c r="AI329" s="1"/>
      <c r="AJ329" s="1"/>
      <c r="AK329" s="1"/>
      <c r="AL329" s="1"/>
      <c r="AM329" s="1"/>
      <c r="AN329" s="1"/>
      <c r="AO329" s="1"/>
    </row>
    <row r="330" spans="1:41" s="3" customFormat="1">
      <c r="A330" s="48"/>
      <c r="B330" s="53"/>
      <c r="C330" s="53"/>
      <c r="D330" s="7"/>
      <c r="E330" s="4"/>
      <c r="F330" s="70"/>
      <c r="G330" s="71"/>
      <c r="H330" s="72"/>
      <c r="I330" s="70"/>
      <c r="J330" s="70"/>
      <c r="K330" s="73"/>
      <c r="L330" s="19"/>
      <c r="M330" s="32"/>
      <c r="N330" s="19"/>
      <c r="O330" s="42"/>
      <c r="P330" s="42"/>
      <c r="Q330" s="42"/>
      <c r="R330" s="42"/>
      <c r="S330" s="19"/>
      <c r="T330" s="42"/>
      <c r="U330" s="42"/>
      <c r="V330" s="42"/>
      <c r="W330" s="42"/>
      <c r="X330" s="42"/>
      <c r="Y330" s="42"/>
      <c r="Z330" s="116"/>
      <c r="AA330" s="120"/>
      <c r="AB330" s="162"/>
      <c r="AC330" s="1"/>
      <c r="AD330" s="1"/>
      <c r="AE330" s="1"/>
      <c r="AF330" s="1"/>
      <c r="AG330" s="1"/>
      <c r="AH330" s="1"/>
      <c r="AI330" s="1"/>
      <c r="AJ330" s="1"/>
      <c r="AK330" s="1"/>
      <c r="AL330" s="1"/>
      <c r="AM330" s="1"/>
      <c r="AN330" s="1"/>
      <c r="AO330" s="1"/>
    </row>
    <row r="331" spans="1:41" s="3" customFormat="1">
      <c r="A331" s="181" t="s">
        <v>193</v>
      </c>
      <c r="B331" s="38" t="s">
        <v>229</v>
      </c>
      <c r="C331" s="38"/>
      <c r="D331" s="7"/>
      <c r="E331" s="4"/>
      <c r="F331" s="70"/>
      <c r="G331" s="71"/>
      <c r="H331" s="72"/>
      <c r="I331" s="70"/>
      <c r="J331" s="71"/>
      <c r="K331" s="73"/>
      <c r="L331" s="19"/>
      <c r="M331" s="32"/>
      <c r="N331" s="19"/>
      <c r="O331" s="42"/>
      <c r="P331" s="42"/>
      <c r="Q331" s="42"/>
      <c r="R331" s="42"/>
      <c r="S331" s="19"/>
      <c r="T331" s="42"/>
      <c r="U331" s="42"/>
      <c r="V331" s="42"/>
      <c r="W331" s="42"/>
      <c r="X331" s="42"/>
      <c r="Y331" s="42"/>
      <c r="Z331" s="116"/>
      <c r="AA331" s="120"/>
      <c r="AB331" s="162"/>
      <c r="AC331" s="1"/>
      <c r="AD331" s="1"/>
      <c r="AE331" s="1"/>
      <c r="AF331" s="1"/>
      <c r="AG331" s="1"/>
      <c r="AH331" s="1"/>
      <c r="AI331" s="1"/>
      <c r="AJ331" s="1"/>
      <c r="AK331" s="1"/>
      <c r="AL331" s="1"/>
      <c r="AM331" s="1"/>
      <c r="AN331" s="1"/>
      <c r="AO331" s="1"/>
    </row>
    <row r="332" spans="1:41" s="3" customFormat="1">
      <c r="A332" s="180" t="s">
        <v>173</v>
      </c>
      <c r="B332" s="53" t="s">
        <v>445</v>
      </c>
      <c r="C332" s="53"/>
      <c r="D332" s="7"/>
      <c r="E332" s="4"/>
      <c r="F332" s="70">
        <v>1</v>
      </c>
      <c r="G332" s="71"/>
      <c r="H332" s="72">
        <f t="shared" ref="H332:H337" si="450">SUM(E332:G332)</f>
        <v>1</v>
      </c>
      <c r="I332" s="70">
        <v>1</v>
      </c>
      <c r="J332" s="71" t="s">
        <v>216</v>
      </c>
      <c r="K332" s="73">
        <f>SUMIF(exportMMB!D:D,budgetMMB!A332,exportMMB!F:F)</f>
        <v>0</v>
      </c>
      <c r="L332" s="19">
        <f t="shared" ref="L332:L346" si="451">H332*I332*K332</f>
        <v>0</v>
      </c>
      <c r="M332" s="32"/>
      <c r="N332" s="19">
        <f t="shared" ref="N332:N346" si="452">MAX(L332-SUM(O332:R332),0)</f>
        <v>0</v>
      </c>
      <c r="O332" s="42"/>
      <c r="P332" s="42"/>
      <c r="Q332" s="42"/>
      <c r="R332" s="42"/>
      <c r="S332" s="19">
        <f t="shared" ref="S332:S346" si="453">L332-SUM(N332:R332)</f>
        <v>0</v>
      </c>
      <c r="T332" s="42">
        <f t="shared" ref="T332:T345" si="454">N332</f>
        <v>0</v>
      </c>
      <c r="U332" s="42" t="e">
        <f>SUMIF(#REF!,A332,#REF!)</f>
        <v>#REF!</v>
      </c>
      <c r="V332" s="42" t="e">
        <f>SUMIF(#REF!,A332,#REF!)</f>
        <v>#REF!</v>
      </c>
      <c r="W332" s="42" t="e">
        <f t="shared" ref="W332:W346" si="455">U332+V332</f>
        <v>#REF!</v>
      </c>
      <c r="X332" s="42" t="e">
        <f t="shared" ref="X332:X346" si="456">MAX(L332-W332,0)</f>
        <v>#REF!</v>
      </c>
      <c r="Y332" s="42" t="e">
        <f t="shared" ref="Y332:Y346" si="457">W332+X332</f>
        <v>#REF!</v>
      </c>
      <c r="Z332" s="116" t="e">
        <f t="shared" ref="Z332:Z346" si="458">L332-Y332</f>
        <v>#REF!</v>
      </c>
      <c r="AA332" s="120">
        <f t="shared" ref="AA332:AA346" si="459">AB332-L332</f>
        <v>0</v>
      </c>
      <c r="AB332" s="153">
        <f t="shared" ref="AB332:AB390" si="460">L332</f>
        <v>0</v>
      </c>
      <c r="AC332" s="1"/>
      <c r="AD332" s="1"/>
      <c r="AE332" s="1"/>
      <c r="AF332" s="1"/>
      <c r="AG332" s="1"/>
      <c r="AH332" s="1"/>
      <c r="AI332" s="1"/>
      <c r="AJ332" s="1"/>
      <c r="AK332" s="1"/>
      <c r="AL332" s="1"/>
      <c r="AM332" s="1"/>
      <c r="AN332" s="1"/>
      <c r="AO332" s="1"/>
    </row>
    <row r="333" spans="1:41" s="3" customFormat="1">
      <c r="A333" s="48">
        <v>3002</v>
      </c>
      <c r="B333" s="53" t="s">
        <v>687</v>
      </c>
      <c r="C333" s="53"/>
      <c r="D333" s="7"/>
      <c r="E333" s="4"/>
      <c r="F333" s="70">
        <v>1</v>
      </c>
      <c r="G333" s="71"/>
      <c r="H333" s="72">
        <f t="shared" si="450"/>
        <v>1</v>
      </c>
      <c r="I333" s="70">
        <v>1</v>
      </c>
      <c r="J333" s="71" t="s">
        <v>216</v>
      </c>
      <c r="K333" s="73">
        <f>SUMIF(exportMMB!D:D,budgetMMB!A333,exportMMB!F:F)</f>
        <v>0</v>
      </c>
      <c r="L333" s="19">
        <f t="shared" si="451"/>
        <v>0</v>
      </c>
      <c r="M333" s="32"/>
      <c r="N333" s="19">
        <f t="shared" si="452"/>
        <v>0</v>
      </c>
      <c r="O333" s="42"/>
      <c r="P333" s="42"/>
      <c r="Q333" s="42"/>
      <c r="R333" s="42"/>
      <c r="S333" s="19">
        <f t="shared" si="453"/>
        <v>0</v>
      </c>
      <c r="T333" s="42">
        <f t="shared" si="454"/>
        <v>0</v>
      </c>
      <c r="U333" s="42" t="e">
        <f>SUMIF(#REF!,A333,#REF!)</f>
        <v>#REF!</v>
      </c>
      <c r="V333" s="42" t="e">
        <f>SUMIF(#REF!,A333,#REF!)</f>
        <v>#REF!</v>
      </c>
      <c r="W333" s="42" t="e">
        <f t="shared" si="455"/>
        <v>#REF!</v>
      </c>
      <c r="X333" s="42" t="e">
        <f t="shared" si="456"/>
        <v>#REF!</v>
      </c>
      <c r="Y333" s="42" t="e">
        <f t="shared" si="457"/>
        <v>#REF!</v>
      </c>
      <c r="Z333" s="116" t="e">
        <f t="shared" si="458"/>
        <v>#REF!</v>
      </c>
      <c r="AA333" s="120">
        <f t="shared" si="459"/>
        <v>0</v>
      </c>
      <c r="AB333" s="153">
        <f t="shared" si="460"/>
        <v>0</v>
      </c>
      <c r="AC333" s="1"/>
      <c r="AD333" s="1"/>
      <c r="AE333" s="1"/>
      <c r="AF333" s="1"/>
      <c r="AG333" s="1"/>
      <c r="AH333" s="1"/>
      <c r="AI333" s="1"/>
      <c r="AJ333" s="1"/>
      <c r="AK333" s="1"/>
      <c r="AL333" s="1"/>
      <c r="AM333" s="1"/>
      <c r="AN333" s="1"/>
      <c r="AO333" s="1"/>
    </row>
    <row r="334" spans="1:41" s="3" customFormat="1">
      <c r="A334" s="180" t="s">
        <v>175</v>
      </c>
      <c r="B334" s="53" t="s">
        <v>596</v>
      </c>
      <c r="C334" s="53"/>
      <c r="D334" s="7"/>
      <c r="E334" s="4"/>
      <c r="F334" s="70">
        <v>1</v>
      </c>
      <c r="G334" s="71"/>
      <c r="H334" s="72">
        <f t="shared" si="450"/>
        <v>1</v>
      </c>
      <c r="I334" s="70">
        <v>1</v>
      </c>
      <c r="J334" s="71" t="s">
        <v>216</v>
      </c>
      <c r="K334" s="73">
        <f>SUMIF(exportMMB!D:D,budgetMMB!A334,exportMMB!F:F)</f>
        <v>0</v>
      </c>
      <c r="L334" s="19">
        <f t="shared" si="451"/>
        <v>0</v>
      </c>
      <c r="M334" s="32"/>
      <c r="N334" s="19">
        <f t="shared" si="452"/>
        <v>0</v>
      </c>
      <c r="O334" s="42"/>
      <c r="P334" s="42"/>
      <c r="Q334" s="42"/>
      <c r="R334" s="42"/>
      <c r="S334" s="19">
        <f t="shared" si="453"/>
        <v>0</v>
      </c>
      <c r="T334" s="42">
        <f t="shared" si="454"/>
        <v>0</v>
      </c>
      <c r="U334" s="42" t="e">
        <f>SUMIF(#REF!,A334,#REF!)</f>
        <v>#REF!</v>
      </c>
      <c r="V334" s="42" t="e">
        <f>SUMIF(#REF!,A334,#REF!)</f>
        <v>#REF!</v>
      </c>
      <c r="W334" s="42" t="e">
        <f t="shared" si="455"/>
        <v>#REF!</v>
      </c>
      <c r="X334" s="42" t="e">
        <f t="shared" si="456"/>
        <v>#REF!</v>
      </c>
      <c r="Y334" s="42" t="e">
        <f t="shared" si="457"/>
        <v>#REF!</v>
      </c>
      <c r="Z334" s="116" t="e">
        <f t="shared" si="458"/>
        <v>#REF!</v>
      </c>
      <c r="AA334" s="120">
        <f t="shared" si="459"/>
        <v>0</v>
      </c>
      <c r="AB334" s="153">
        <f t="shared" si="460"/>
        <v>0</v>
      </c>
      <c r="AC334" s="1"/>
      <c r="AD334" s="1"/>
      <c r="AE334" s="1"/>
      <c r="AF334" s="1"/>
      <c r="AG334" s="1"/>
      <c r="AH334" s="1"/>
      <c r="AI334" s="1"/>
      <c r="AJ334" s="1"/>
      <c r="AK334" s="1"/>
      <c r="AL334" s="1"/>
      <c r="AM334" s="1"/>
      <c r="AN334" s="1"/>
      <c r="AO334" s="1"/>
    </row>
    <row r="335" spans="1:41" s="3" customFormat="1">
      <c r="A335" s="48">
        <v>3005</v>
      </c>
      <c r="B335" s="53" t="s">
        <v>688</v>
      </c>
      <c r="C335" s="53"/>
      <c r="D335" s="7"/>
      <c r="E335" s="4"/>
      <c r="F335" s="70">
        <v>1</v>
      </c>
      <c r="G335" s="71"/>
      <c r="H335" s="72">
        <f t="shared" si="450"/>
        <v>1</v>
      </c>
      <c r="I335" s="70">
        <v>1</v>
      </c>
      <c r="J335" s="71" t="s">
        <v>216</v>
      </c>
      <c r="K335" s="73">
        <f>SUMIF(exportMMB!D:D,budgetMMB!A335,exportMMB!F:F)</f>
        <v>0</v>
      </c>
      <c r="L335" s="19">
        <f t="shared" si="451"/>
        <v>0</v>
      </c>
      <c r="M335" s="32"/>
      <c r="N335" s="19">
        <f t="shared" si="452"/>
        <v>0</v>
      </c>
      <c r="O335" s="42"/>
      <c r="P335" s="42"/>
      <c r="Q335" s="42"/>
      <c r="R335" s="42"/>
      <c r="S335" s="19">
        <f t="shared" si="453"/>
        <v>0</v>
      </c>
      <c r="T335" s="42">
        <f t="shared" si="454"/>
        <v>0</v>
      </c>
      <c r="U335" s="42" t="e">
        <f>SUMIF(#REF!,A335,#REF!)</f>
        <v>#REF!</v>
      </c>
      <c r="V335" s="42" t="e">
        <f>SUMIF(#REF!,A335,#REF!)</f>
        <v>#REF!</v>
      </c>
      <c r="W335" s="42" t="e">
        <f t="shared" si="455"/>
        <v>#REF!</v>
      </c>
      <c r="X335" s="42" t="e">
        <f t="shared" si="456"/>
        <v>#REF!</v>
      </c>
      <c r="Y335" s="42" t="e">
        <f t="shared" si="457"/>
        <v>#REF!</v>
      </c>
      <c r="Z335" s="116" t="e">
        <f t="shared" si="458"/>
        <v>#REF!</v>
      </c>
      <c r="AA335" s="120">
        <f t="shared" si="459"/>
        <v>0</v>
      </c>
      <c r="AB335" s="153">
        <f t="shared" si="460"/>
        <v>0</v>
      </c>
      <c r="AC335" s="1"/>
      <c r="AD335" s="1"/>
      <c r="AE335" s="1"/>
      <c r="AF335" s="1"/>
      <c r="AG335" s="1"/>
      <c r="AH335" s="1"/>
      <c r="AI335" s="1"/>
      <c r="AJ335" s="1"/>
      <c r="AK335" s="1"/>
      <c r="AL335" s="1"/>
      <c r="AM335" s="1"/>
      <c r="AN335" s="1"/>
      <c r="AO335" s="1"/>
    </row>
    <row r="336" spans="1:41" s="3" customFormat="1">
      <c r="A336" s="180" t="s">
        <v>446</v>
      </c>
      <c r="B336" s="53" t="s">
        <v>447</v>
      </c>
      <c r="C336" s="53"/>
      <c r="D336" s="7"/>
      <c r="E336" s="9"/>
      <c r="F336" s="70">
        <v>1</v>
      </c>
      <c r="G336" s="71"/>
      <c r="H336" s="72">
        <f t="shared" si="450"/>
        <v>1</v>
      </c>
      <c r="I336" s="70">
        <v>1</v>
      </c>
      <c r="J336" s="71" t="s">
        <v>216</v>
      </c>
      <c r="K336" s="73">
        <f>SUMIF(exportMMB!D:D,budgetMMB!A336,exportMMB!F:F)</f>
        <v>0</v>
      </c>
      <c r="L336" s="19">
        <f t="shared" si="451"/>
        <v>0</v>
      </c>
      <c r="M336" s="32"/>
      <c r="N336" s="19">
        <f t="shared" si="452"/>
        <v>0</v>
      </c>
      <c r="O336" s="42"/>
      <c r="P336" s="42"/>
      <c r="Q336" s="42"/>
      <c r="R336" s="42"/>
      <c r="S336" s="19">
        <f t="shared" si="453"/>
        <v>0</v>
      </c>
      <c r="T336" s="42">
        <f t="shared" si="454"/>
        <v>0</v>
      </c>
      <c r="U336" s="42" t="e">
        <f>SUMIF(#REF!,A336,#REF!)</f>
        <v>#REF!</v>
      </c>
      <c r="V336" s="42" t="e">
        <f>SUMIF(#REF!,A336,#REF!)</f>
        <v>#REF!</v>
      </c>
      <c r="W336" s="42" t="e">
        <f t="shared" si="455"/>
        <v>#REF!</v>
      </c>
      <c r="X336" s="42" t="e">
        <f t="shared" si="456"/>
        <v>#REF!</v>
      </c>
      <c r="Y336" s="42" t="e">
        <f t="shared" si="457"/>
        <v>#REF!</v>
      </c>
      <c r="Z336" s="116" t="e">
        <f t="shared" si="458"/>
        <v>#REF!</v>
      </c>
      <c r="AA336" s="120">
        <f t="shared" si="459"/>
        <v>0</v>
      </c>
      <c r="AB336" s="153">
        <f t="shared" si="460"/>
        <v>0</v>
      </c>
      <c r="AC336" s="1"/>
      <c r="AD336" s="1"/>
      <c r="AE336" s="1"/>
      <c r="AF336" s="1"/>
      <c r="AG336" s="1"/>
      <c r="AH336" s="1"/>
      <c r="AI336" s="1"/>
      <c r="AJ336" s="1"/>
      <c r="AK336" s="1"/>
      <c r="AL336" s="1"/>
      <c r="AM336" s="1"/>
      <c r="AN336" s="1"/>
      <c r="AO336" s="1"/>
    </row>
    <row r="337" spans="1:41" s="3" customFormat="1">
      <c r="A337" s="180" t="s">
        <v>449</v>
      </c>
      <c r="B337" s="53" t="s">
        <v>448</v>
      </c>
      <c r="C337" s="53"/>
      <c r="D337" s="7"/>
      <c r="E337" s="9"/>
      <c r="F337" s="70">
        <v>1</v>
      </c>
      <c r="G337" s="71"/>
      <c r="H337" s="72">
        <f t="shared" si="450"/>
        <v>1</v>
      </c>
      <c r="I337" s="70">
        <v>1</v>
      </c>
      <c r="J337" s="71" t="s">
        <v>216</v>
      </c>
      <c r="K337" s="73">
        <f>SUMIF(exportMMB!D:D,budgetMMB!A337,exportMMB!F:F)</f>
        <v>0</v>
      </c>
      <c r="L337" s="19">
        <f t="shared" si="451"/>
        <v>0</v>
      </c>
      <c r="M337" s="32"/>
      <c r="N337" s="19">
        <f t="shared" si="452"/>
        <v>0</v>
      </c>
      <c r="O337" s="42"/>
      <c r="P337" s="42"/>
      <c r="Q337" s="42"/>
      <c r="R337" s="42"/>
      <c r="S337" s="19">
        <f t="shared" si="453"/>
        <v>0</v>
      </c>
      <c r="T337" s="42">
        <f t="shared" si="454"/>
        <v>0</v>
      </c>
      <c r="U337" s="42" t="e">
        <f>SUMIF(#REF!,A337,#REF!)</f>
        <v>#REF!</v>
      </c>
      <c r="V337" s="42" t="e">
        <f>SUMIF(#REF!,A337,#REF!)</f>
        <v>#REF!</v>
      </c>
      <c r="W337" s="42" t="e">
        <f>U337+V337</f>
        <v>#REF!</v>
      </c>
      <c r="X337" s="42" t="e">
        <f t="shared" si="456"/>
        <v>#REF!</v>
      </c>
      <c r="Y337" s="42" t="e">
        <f t="shared" si="457"/>
        <v>#REF!</v>
      </c>
      <c r="Z337" s="116" t="e">
        <f t="shared" si="458"/>
        <v>#REF!</v>
      </c>
      <c r="AA337" s="120">
        <f t="shared" si="459"/>
        <v>0</v>
      </c>
      <c r="AB337" s="153">
        <f t="shared" si="460"/>
        <v>0</v>
      </c>
      <c r="AC337" s="1"/>
      <c r="AD337" s="1"/>
      <c r="AE337" s="1"/>
      <c r="AF337" s="1"/>
      <c r="AG337" s="1"/>
      <c r="AH337" s="1"/>
      <c r="AI337" s="1"/>
      <c r="AJ337" s="1"/>
      <c r="AK337" s="1"/>
      <c r="AL337" s="1"/>
      <c r="AM337" s="1"/>
      <c r="AN337" s="1"/>
      <c r="AO337" s="1"/>
    </row>
    <row r="338" spans="1:41" s="3" customFormat="1">
      <c r="A338" s="48">
        <v>3010</v>
      </c>
      <c r="B338" s="53" t="s">
        <v>450</v>
      </c>
      <c r="C338" s="53"/>
      <c r="D338" s="7"/>
      <c r="E338" s="9"/>
      <c r="F338" s="70">
        <v>1</v>
      </c>
      <c r="G338" s="71"/>
      <c r="H338" s="72">
        <f t="shared" ref="H338:H345" si="461">SUM(E338:G338)</f>
        <v>1</v>
      </c>
      <c r="I338" s="70">
        <v>1</v>
      </c>
      <c r="J338" s="71" t="s">
        <v>216</v>
      </c>
      <c r="K338" s="73">
        <f>SUMIF(exportMMB!D:D,budgetMMB!A338,exportMMB!F:F)</f>
        <v>0</v>
      </c>
      <c r="L338" s="19">
        <f t="shared" si="451"/>
        <v>0</v>
      </c>
      <c r="M338" s="32"/>
      <c r="N338" s="19">
        <f t="shared" si="452"/>
        <v>0</v>
      </c>
      <c r="O338" s="42"/>
      <c r="P338" s="42"/>
      <c r="Q338" s="42"/>
      <c r="R338" s="42"/>
      <c r="S338" s="19">
        <f t="shared" si="453"/>
        <v>0</v>
      </c>
      <c r="T338" s="42">
        <f t="shared" si="454"/>
        <v>0</v>
      </c>
      <c r="U338" s="42" t="e">
        <f>SUMIF(#REF!,A338,#REF!)</f>
        <v>#REF!</v>
      </c>
      <c r="V338" s="42" t="e">
        <f>SUMIF(#REF!,A338,#REF!)</f>
        <v>#REF!</v>
      </c>
      <c r="W338" s="42" t="e">
        <f t="shared" si="455"/>
        <v>#REF!</v>
      </c>
      <c r="X338" s="42" t="e">
        <f t="shared" si="456"/>
        <v>#REF!</v>
      </c>
      <c r="Y338" s="42" t="e">
        <f t="shared" si="457"/>
        <v>#REF!</v>
      </c>
      <c r="Z338" s="116" t="e">
        <f t="shared" si="458"/>
        <v>#REF!</v>
      </c>
      <c r="AA338" s="120">
        <f t="shared" si="459"/>
        <v>0</v>
      </c>
      <c r="AB338" s="153">
        <f t="shared" si="460"/>
        <v>0</v>
      </c>
      <c r="AC338" s="1"/>
      <c r="AD338" s="1"/>
      <c r="AE338" s="1"/>
      <c r="AF338" s="1"/>
      <c r="AG338" s="1"/>
      <c r="AH338" s="1"/>
      <c r="AI338" s="1"/>
      <c r="AJ338" s="1"/>
      <c r="AK338" s="1"/>
      <c r="AL338" s="1"/>
      <c r="AM338" s="1"/>
      <c r="AN338" s="1"/>
      <c r="AO338" s="1"/>
    </row>
    <row r="339" spans="1:41" s="3" customFormat="1">
      <c r="A339" s="180" t="s">
        <v>689</v>
      </c>
      <c r="B339" s="53" t="s">
        <v>826</v>
      </c>
      <c r="C339" s="53"/>
      <c r="D339" s="7"/>
      <c r="E339" s="9"/>
      <c r="F339" s="70">
        <v>1</v>
      </c>
      <c r="G339" s="71"/>
      <c r="H339" s="72">
        <f t="shared" si="461"/>
        <v>1</v>
      </c>
      <c r="I339" s="70">
        <v>1</v>
      </c>
      <c r="J339" s="71" t="s">
        <v>216</v>
      </c>
      <c r="K339" s="73">
        <f>SUMIF(exportMMB!D:D,budgetMMB!A339,exportMMB!F:F)</f>
        <v>0</v>
      </c>
      <c r="L339" s="19">
        <f t="shared" si="451"/>
        <v>0</v>
      </c>
      <c r="M339" s="32"/>
      <c r="N339" s="19">
        <f t="shared" si="452"/>
        <v>0</v>
      </c>
      <c r="O339" s="42"/>
      <c r="P339" s="42"/>
      <c r="Q339" s="42"/>
      <c r="R339" s="42"/>
      <c r="S339" s="19">
        <f t="shared" si="453"/>
        <v>0</v>
      </c>
      <c r="T339" s="42">
        <f t="shared" si="454"/>
        <v>0</v>
      </c>
      <c r="U339" s="42" t="e">
        <f>SUMIF(#REF!,A339,#REF!)</f>
        <v>#REF!</v>
      </c>
      <c r="V339" s="42" t="e">
        <f>SUMIF(#REF!,A339,#REF!)</f>
        <v>#REF!</v>
      </c>
      <c r="W339" s="42" t="e">
        <f t="shared" si="455"/>
        <v>#REF!</v>
      </c>
      <c r="X339" s="42" t="e">
        <f t="shared" si="456"/>
        <v>#REF!</v>
      </c>
      <c r="Y339" s="42" t="e">
        <f t="shared" si="457"/>
        <v>#REF!</v>
      </c>
      <c r="Z339" s="116" t="e">
        <f t="shared" si="458"/>
        <v>#REF!</v>
      </c>
      <c r="AA339" s="120">
        <f t="shared" si="459"/>
        <v>0</v>
      </c>
      <c r="AB339" s="153">
        <f t="shared" si="460"/>
        <v>0</v>
      </c>
      <c r="AC339" s="1"/>
      <c r="AD339" s="1"/>
      <c r="AE339" s="1"/>
      <c r="AF339" s="1"/>
      <c r="AG339" s="1"/>
      <c r="AH339" s="1"/>
      <c r="AI339" s="1"/>
      <c r="AJ339" s="1"/>
      <c r="AK339" s="1"/>
      <c r="AL339" s="1"/>
      <c r="AM339" s="1"/>
      <c r="AN339" s="1"/>
      <c r="AO339" s="1"/>
    </row>
    <row r="340" spans="1:41" s="3" customFormat="1">
      <c r="A340" s="180" t="s">
        <v>451</v>
      </c>
      <c r="B340" s="53" t="s">
        <v>42</v>
      </c>
      <c r="C340" s="53"/>
      <c r="D340" s="7"/>
      <c r="E340" s="9"/>
      <c r="F340" s="70">
        <v>1</v>
      </c>
      <c r="G340" s="71"/>
      <c r="H340" s="72">
        <f t="shared" si="461"/>
        <v>1</v>
      </c>
      <c r="I340" s="70">
        <v>1</v>
      </c>
      <c r="J340" s="71" t="s">
        <v>216</v>
      </c>
      <c r="K340" s="73">
        <f>SUMIF(exportMMB!D:D,budgetMMB!A340,exportMMB!F:F)</f>
        <v>0</v>
      </c>
      <c r="L340" s="19">
        <f t="shared" si="451"/>
        <v>0</v>
      </c>
      <c r="M340" s="32"/>
      <c r="N340" s="19">
        <f t="shared" si="452"/>
        <v>0</v>
      </c>
      <c r="O340" s="42"/>
      <c r="P340" s="42"/>
      <c r="Q340" s="42"/>
      <c r="R340" s="42"/>
      <c r="S340" s="19">
        <f t="shared" si="453"/>
        <v>0</v>
      </c>
      <c r="T340" s="42">
        <f t="shared" si="454"/>
        <v>0</v>
      </c>
      <c r="U340" s="42" t="e">
        <f>SUMIF(#REF!,A340,#REF!)</f>
        <v>#REF!</v>
      </c>
      <c r="V340" s="42" t="e">
        <f>SUMIF(#REF!,A340,#REF!)</f>
        <v>#REF!</v>
      </c>
      <c r="W340" s="42" t="e">
        <f t="shared" si="455"/>
        <v>#REF!</v>
      </c>
      <c r="X340" s="42" t="e">
        <f t="shared" si="456"/>
        <v>#REF!</v>
      </c>
      <c r="Y340" s="42" t="e">
        <f t="shared" si="457"/>
        <v>#REF!</v>
      </c>
      <c r="Z340" s="116" t="e">
        <f t="shared" si="458"/>
        <v>#REF!</v>
      </c>
      <c r="AA340" s="120">
        <f t="shared" si="459"/>
        <v>0</v>
      </c>
      <c r="AB340" s="153">
        <f t="shared" si="460"/>
        <v>0</v>
      </c>
      <c r="AC340" s="1"/>
      <c r="AD340" s="1"/>
      <c r="AE340" s="1"/>
      <c r="AF340" s="1"/>
      <c r="AG340" s="1"/>
      <c r="AH340" s="1"/>
      <c r="AI340" s="1"/>
      <c r="AJ340" s="1"/>
      <c r="AK340" s="1"/>
      <c r="AL340" s="1"/>
      <c r="AM340" s="1"/>
      <c r="AN340" s="1"/>
      <c r="AO340" s="1"/>
    </row>
    <row r="341" spans="1:41" s="3" customFormat="1">
      <c r="A341" s="48">
        <v>3039</v>
      </c>
      <c r="B341" s="53" t="s">
        <v>452</v>
      </c>
      <c r="C341" s="53"/>
      <c r="D341" s="7"/>
      <c r="E341" s="9"/>
      <c r="F341" s="70">
        <v>1</v>
      </c>
      <c r="G341" s="71"/>
      <c r="H341" s="72">
        <f t="shared" si="461"/>
        <v>1</v>
      </c>
      <c r="I341" s="70">
        <v>1</v>
      </c>
      <c r="J341" s="71" t="s">
        <v>216</v>
      </c>
      <c r="K341" s="73">
        <f>SUMIF(exportMMB!D:D,budgetMMB!A341,exportMMB!F:F)</f>
        <v>0</v>
      </c>
      <c r="L341" s="19">
        <f t="shared" si="451"/>
        <v>0</v>
      </c>
      <c r="M341" s="32"/>
      <c r="N341" s="19">
        <f t="shared" si="452"/>
        <v>0</v>
      </c>
      <c r="O341" s="42"/>
      <c r="P341" s="42"/>
      <c r="Q341" s="42"/>
      <c r="R341" s="42"/>
      <c r="S341" s="19">
        <f t="shared" si="453"/>
        <v>0</v>
      </c>
      <c r="T341" s="42">
        <f t="shared" si="454"/>
        <v>0</v>
      </c>
      <c r="U341" s="42" t="e">
        <f>SUMIF(#REF!,A341,#REF!)</f>
        <v>#REF!</v>
      </c>
      <c r="V341" s="42" t="e">
        <f>SUMIF(#REF!,A341,#REF!)</f>
        <v>#REF!</v>
      </c>
      <c r="W341" s="42" t="e">
        <f t="shared" si="455"/>
        <v>#REF!</v>
      </c>
      <c r="X341" s="42" t="e">
        <f t="shared" si="456"/>
        <v>#REF!</v>
      </c>
      <c r="Y341" s="42" t="e">
        <f t="shared" si="457"/>
        <v>#REF!</v>
      </c>
      <c r="Z341" s="116" t="e">
        <f t="shared" si="458"/>
        <v>#REF!</v>
      </c>
      <c r="AA341" s="120">
        <f t="shared" si="459"/>
        <v>0</v>
      </c>
      <c r="AB341" s="153">
        <f t="shared" si="460"/>
        <v>0</v>
      </c>
      <c r="AC341" s="1"/>
      <c r="AD341" s="1"/>
      <c r="AE341" s="1"/>
      <c r="AF341" s="1"/>
      <c r="AG341" s="1"/>
      <c r="AH341" s="1"/>
      <c r="AI341" s="1"/>
      <c r="AJ341" s="1"/>
      <c r="AK341" s="1"/>
      <c r="AL341" s="1"/>
      <c r="AM341" s="1"/>
      <c r="AN341" s="1"/>
      <c r="AO341" s="1"/>
    </row>
    <row r="342" spans="1:41" s="3" customFormat="1">
      <c r="A342" s="48">
        <v>3040</v>
      </c>
      <c r="B342" s="53" t="s">
        <v>77</v>
      </c>
      <c r="C342" s="53"/>
      <c r="D342" s="7"/>
      <c r="E342" s="9"/>
      <c r="F342" s="70">
        <v>1</v>
      </c>
      <c r="G342" s="71"/>
      <c r="H342" s="72">
        <f t="shared" si="461"/>
        <v>1</v>
      </c>
      <c r="I342" s="70">
        <v>1</v>
      </c>
      <c r="J342" s="71" t="s">
        <v>216</v>
      </c>
      <c r="K342" s="73">
        <f>SUMIF(exportMMB!D:D,budgetMMB!A342,exportMMB!F:F)</f>
        <v>0</v>
      </c>
      <c r="L342" s="19">
        <f t="shared" si="451"/>
        <v>0</v>
      </c>
      <c r="M342" s="32"/>
      <c r="N342" s="19">
        <f t="shared" si="452"/>
        <v>0</v>
      </c>
      <c r="O342" s="42"/>
      <c r="P342" s="42"/>
      <c r="Q342" s="42"/>
      <c r="R342" s="42"/>
      <c r="S342" s="19">
        <f t="shared" si="453"/>
        <v>0</v>
      </c>
      <c r="T342" s="42">
        <f t="shared" si="454"/>
        <v>0</v>
      </c>
      <c r="U342" s="42" t="e">
        <f>SUMIF(#REF!,A342,#REF!)</f>
        <v>#REF!</v>
      </c>
      <c r="V342" s="42" t="e">
        <f>SUMIF(#REF!,A342,#REF!)</f>
        <v>#REF!</v>
      </c>
      <c r="W342" s="42" t="e">
        <f t="shared" si="455"/>
        <v>#REF!</v>
      </c>
      <c r="X342" s="42" t="e">
        <f t="shared" si="456"/>
        <v>#REF!</v>
      </c>
      <c r="Y342" s="42" t="e">
        <f t="shared" si="457"/>
        <v>#REF!</v>
      </c>
      <c r="Z342" s="116" t="e">
        <f t="shared" si="458"/>
        <v>#REF!</v>
      </c>
      <c r="AA342" s="120">
        <f t="shared" si="459"/>
        <v>0</v>
      </c>
      <c r="AB342" s="153">
        <f t="shared" si="460"/>
        <v>0</v>
      </c>
      <c r="AC342" s="1"/>
      <c r="AD342" s="1"/>
      <c r="AE342" s="1"/>
      <c r="AF342" s="1"/>
      <c r="AG342" s="1"/>
      <c r="AH342" s="1"/>
      <c r="AI342" s="1"/>
      <c r="AJ342" s="1"/>
      <c r="AK342" s="1"/>
      <c r="AL342" s="1"/>
      <c r="AM342" s="1"/>
      <c r="AN342" s="1"/>
      <c r="AO342" s="1"/>
    </row>
    <row r="343" spans="1:41" s="3" customFormat="1">
      <c r="A343" s="48">
        <v>3044</v>
      </c>
      <c r="B343" s="53" t="s">
        <v>78</v>
      </c>
      <c r="C343" s="53"/>
      <c r="D343" s="7"/>
      <c r="E343" s="9"/>
      <c r="F343" s="70">
        <v>1</v>
      </c>
      <c r="G343" s="71"/>
      <c r="H343" s="72">
        <f t="shared" si="461"/>
        <v>1</v>
      </c>
      <c r="I343" s="70">
        <v>1</v>
      </c>
      <c r="J343" s="71" t="s">
        <v>216</v>
      </c>
      <c r="K343" s="73">
        <f>SUMIF(exportMMB!D:D,budgetMMB!A343,exportMMB!F:F)</f>
        <v>0</v>
      </c>
      <c r="L343" s="19">
        <f t="shared" si="451"/>
        <v>0</v>
      </c>
      <c r="M343" s="32"/>
      <c r="N343" s="19">
        <f t="shared" si="452"/>
        <v>0</v>
      </c>
      <c r="O343" s="42"/>
      <c r="P343" s="42"/>
      <c r="Q343" s="42"/>
      <c r="R343" s="42"/>
      <c r="S343" s="19">
        <f t="shared" si="453"/>
        <v>0</v>
      </c>
      <c r="T343" s="42">
        <f t="shared" si="454"/>
        <v>0</v>
      </c>
      <c r="U343" s="42" t="e">
        <f>SUMIF(#REF!,A343,#REF!)</f>
        <v>#REF!</v>
      </c>
      <c r="V343" s="42" t="e">
        <f>SUMIF(#REF!,A343,#REF!)</f>
        <v>#REF!</v>
      </c>
      <c r="W343" s="42" t="e">
        <f t="shared" si="455"/>
        <v>#REF!</v>
      </c>
      <c r="X343" s="42" t="e">
        <f t="shared" si="456"/>
        <v>#REF!</v>
      </c>
      <c r="Y343" s="42" t="e">
        <f t="shared" si="457"/>
        <v>#REF!</v>
      </c>
      <c r="Z343" s="116" t="e">
        <f t="shared" si="458"/>
        <v>#REF!</v>
      </c>
      <c r="AA343" s="120">
        <f t="shared" si="459"/>
        <v>0</v>
      </c>
      <c r="AB343" s="153">
        <f t="shared" si="460"/>
        <v>0</v>
      </c>
      <c r="AC343" s="1"/>
      <c r="AD343" s="1"/>
      <c r="AE343" s="1"/>
      <c r="AF343" s="1"/>
      <c r="AG343" s="1"/>
      <c r="AH343" s="1"/>
      <c r="AI343" s="1"/>
      <c r="AJ343" s="1"/>
      <c r="AK343" s="1"/>
      <c r="AL343" s="1"/>
      <c r="AM343" s="1"/>
      <c r="AN343" s="1"/>
      <c r="AO343" s="1"/>
    </row>
    <row r="344" spans="1:41" s="3" customFormat="1">
      <c r="A344" s="180" t="s">
        <v>453</v>
      </c>
      <c r="B344" s="53" t="s">
        <v>454</v>
      </c>
      <c r="C344" s="53"/>
      <c r="D344" s="7"/>
      <c r="E344" s="9"/>
      <c r="F344" s="70">
        <v>1</v>
      </c>
      <c r="G344" s="71"/>
      <c r="H344" s="72">
        <f t="shared" si="461"/>
        <v>1</v>
      </c>
      <c r="I344" s="70">
        <v>1</v>
      </c>
      <c r="J344" s="71" t="s">
        <v>216</v>
      </c>
      <c r="K344" s="73">
        <f>SUMIF(exportMMB!D:D,budgetMMB!A344,exportMMB!F:F)</f>
        <v>0</v>
      </c>
      <c r="L344" s="19">
        <f t="shared" si="451"/>
        <v>0</v>
      </c>
      <c r="M344" s="32"/>
      <c r="N344" s="19">
        <f t="shared" si="452"/>
        <v>0</v>
      </c>
      <c r="O344" s="42"/>
      <c r="P344" s="42"/>
      <c r="Q344" s="42"/>
      <c r="R344" s="42"/>
      <c r="S344" s="19">
        <f t="shared" si="453"/>
        <v>0</v>
      </c>
      <c r="T344" s="42">
        <f t="shared" si="454"/>
        <v>0</v>
      </c>
      <c r="U344" s="42" t="e">
        <f>SUMIF(#REF!,A344,#REF!)</f>
        <v>#REF!</v>
      </c>
      <c r="V344" s="42" t="e">
        <f>SUMIF(#REF!,A344,#REF!)</f>
        <v>#REF!</v>
      </c>
      <c r="W344" s="42" t="e">
        <f t="shared" si="455"/>
        <v>#REF!</v>
      </c>
      <c r="X344" s="42" t="e">
        <f t="shared" si="456"/>
        <v>#REF!</v>
      </c>
      <c r="Y344" s="42" t="e">
        <f t="shared" si="457"/>
        <v>#REF!</v>
      </c>
      <c r="Z344" s="116" t="e">
        <f t="shared" si="458"/>
        <v>#REF!</v>
      </c>
      <c r="AA344" s="120">
        <f t="shared" si="459"/>
        <v>0</v>
      </c>
      <c r="AB344" s="153">
        <f t="shared" si="460"/>
        <v>0</v>
      </c>
      <c r="AC344" s="1"/>
      <c r="AD344" s="1"/>
      <c r="AE344" s="1"/>
      <c r="AF344" s="1"/>
      <c r="AG344" s="1"/>
      <c r="AH344" s="1"/>
      <c r="AI344" s="1"/>
      <c r="AJ344" s="1"/>
      <c r="AK344" s="1"/>
      <c r="AL344" s="1"/>
      <c r="AM344" s="1"/>
      <c r="AN344" s="1"/>
      <c r="AO344" s="1"/>
    </row>
    <row r="345" spans="1:41" s="3" customFormat="1">
      <c r="A345" s="48">
        <v>3083</v>
      </c>
      <c r="B345" s="53" t="s">
        <v>79</v>
      </c>
      <c r="C345" s="53"/>
      <c r="D345" s="7"/>
      <c r="E345" s="9"/>
      <c r="F345" s="70">
        <v>1</v>
      </c>
      <c r="G345" s="71"/>
      <c r="H345" s="72">
        <f t="shared" si="461"/>
        <v>1</v>
      </c>
      <c r="I345" s="70">
        <v>1</v>
      </c>
      <c r="J345" s="71" t="s">
        <v>216</v>
      </c>
      <c r="K345" s="73">
        <f>SUMIF(exportMMB!D:D,budgetMMB!A345,exportMMB!F:F)</f>
        <v>0</v>
      </c>
      <c r="L345" s="19">
        <f t="shared" si="451"/>
        <v>0</v>
      </c>
      <c r="M345" s="32"/>
      <c r="N345" s="19">
        <f t="shared" si="452"/>
        <v>0</v>
      </c>
      <c r="O345" s="42"/>
      <c r="P345" s="42"/>
      <c r="Q345" s="42"/>
      <c r="R345" s="42"/>
      <c r="S345" s="19">
        <f t="shared" si="453"/>
        <v>0</v>
      </c>
      <c r="T345" s="42">
        <f t="shared" si="454"/>
        <v>0</v>
      </c>
      <c r="U345" s="42" t="e">
        <f>SUMIF(#REF!,A345,#REF!)</f>
        <v>#REF!</v>
      </c>
      <c r="V345" s="42" t="e">
        <f>SUMIF(#REF!,A345,#REF!)</f>
        <v>#REF!</v>
      </c>
      <c r="W345" s="42" t="e">
        <f t="shared" si="455"/>
        <v>#REF!</v>
      </c>
      <c r="X345" s="42" t="e">
        <f t="shared" si="456"/>
        <v>#REF!</v>
      </c>
      <c r="Y345" s="42" t="e">
        <f t="shared" si="457"/>
        <v>#REF!</v>
      </c>
      <c r="Z345" s="116" t="e">
        <f t="shared" si="458"/>
        <v>#REF!</v>
      </c>
      <c r="AA345" s="120">
        <f t="shared" si="459"/>
        <v>0</v>
      </c>
      <c r="AB345" s="153">
        <f t="shared" si="460"/>
        <v>0</v>
      </c>
      <c r="AC345" s="1"/>
      <c r="AD345" s="1"/>
      <c r="AE345" s="1"/>
      <c r="AF345" s="1"/>
      <c r="AG345" s="1"/>
      <c r="AH345" s="1"/>
      <c r="AI345" s="1"/>
      <c r="AJ345" s="1"/>
      <c r="AK345" s="1"/>
      <c r="AL345" s="1"/>
      <c r="AM345" s="1"/>
      <c r="AN345" s="1"/>
      <c r="AO345" s="1"/>
    </row>
    <row r="346" spans="1:41" s="3" customFormat="1">
      <c r="A346" s="48">
        <v>3097</v>
      </c>
      <c r="B346" s="53" t="s">
        <v>690</v>
      </c>
      <c r="C346" s="53"/>
      <c r="D346" s="7"/>
      <c r="E346" s="9"/>
      <c r="F346" s="70">
        <v>1</v>
      </c>
      <c r="G346" s="71"/>
      <c r="H346" s="72">
        <f t="shared" ref="H346:H350" si="462">SUM(E346:G346)</f>
        <v>1</v>
      </c>
      <c r="I346" s="70">
        <v>1</v>
      </c>
      <c r="J346" s="71" t="s">
        <v>216</v>
      </c>
      <c r="K346" s="73">
        <f>SUMIF(exportMMB!D:D,budgetMMB!A346,exportMMB!F:F)</f>
        <v>0</v>
      </c>
      <c r="L346" s="19">
        <f t="shared" si="451"/>
        <v>0</v>
      </c>
      <c r="M346" s="32"/>
      <c r="N346" s="19">
        <f t="shared" si="452"/>
        <v>0</v>
      </c>
      <c r="O346" s="42"/>
      <c r="P346" s="42"/>
      <c r="Q346" s="42"/>
      <c r="R346" s="42"/>
      <c r="S346" s="19">
        <f t="shared" si="453"/>
        <v>0</v>
      </c>
      <c r="T346" s="45"/>
      <c r="U346" s="42" t="e">
        <f>SUMIF(#REF!,A346,#REF!)</f>
        <v>#REF!</v>
      </c>
      <c r="V346" s="42" t="e">
        <f>SUMIF(#REF!,A346,#REF!)</f>
        <v>#REF!</v>
      </c>
      <c r="W346" s="42" t="e">
        <f t="shared" si="455"/>
        <v>#REF!</v>
      </c>
      <c r="X346" s="42" t="e">
        <f t="shared" si="456"/>
        <v>#REF!</v>
      </c>
      <c r="Y346" s="42" t="e">
        <f t="shared" si="457"/>
        <v>#REF!</v>
      </c>
      <c r="Z346" s="116" t="e">
        <f t="shared" si="458"/>
        <v>#REF!</v>
      </c>
      <c r="AA346" s="120">
        <f t="shared" si="459"/>
        <v>0</v>
      </c>
      <c r="AB346" s="153">
        <f t="shared" si="460"/>
        <v>0</v>
      </c>
      <c r="AC346" s="1"/>
      <c r="AD346" s="1"/>
      <c r="AE346" s="1"/>
      <c r="AF346" s="1"/>
      <c r="AG346" s="1"/>
      <c r="AH346" s="1"/>
      <c r="AI346" s="1"/>
      <c r="AJ346" s="1"/>
      <c r="AK346" s="1"/>
      <c r="AL346" s="1"/>
      <c r="AM346" s="1"/>
      <c r="AN346" s="1"/>
      <c r="AO346" s="1"/>
    </row>
    <row r="347" spans="1:41" s="3" customFormat="1">
      <c r="A347" s="48"/>
      <c r="B347" s="55" t="s">
        <v>253</v>
      </c>
      <c r="C347" s="55"/>
      <c r="D347" s="7"/>
      <c r="E347" s="9"/>
      <c r="F347" s="70"/>
      <c r="G347" s="71"/>
      <c r="H347" s="72"/>
      <c r="I347" s="70"/>
      <c r="J347" s="71"/>
      <c r="K347" s="73"/>
      <c r="L347" s="21">
        <f t="shared" ref="L347:S347" si="463">SUM(L332:L346)</f>
        <v>0</v>
      </c>
      <c r="M347" s="28">
        <f t="shared" si="463"/>
        <v>0</v>
      </c>
      <c r="N347" s="21">
        <f t="shared" si="463"/>
        <v>0</v>
      </c>
      <c r="O347" s="43">
        <f t="shared" si="463"/>
        <v>0</v>
      </c>
      <c r="P347" s="43">
        <f t="shared" si="463"/>
        <v>0</v>
      </c>
      <c r="Q347" s="43">
        <f t="shared" si="463"/>
        <v>0</v>
      </c>
      <c r="R347" s="43">
        <f t="shared" si="463"/>
        <v>0</v>
      </c>
      <c r="S347" s="21">
        <f t="shared" si="463"/>
        <v>0</v>
      </c>
      <c r="T347" s="43">
        <f>SUM(T332:T346)</f>
        <v>0</v>
      </c>
      <c r="U347" s="46" t="e">
        <f t="shared" ref="U347:V347" si="464">SUM(U332:U346)</f>
        <v>#REF!</v>
      </c>
      <c r="V347" s="46" t="e">
        <f t="shared" si="464"/>
        <v>#REF!</v>
      </c>
      <c r="W347" s="46" t="e">
        <f t="shared" ref="W347:AA347" si="465">SUM(W332:W346)</f>
        <v>#REF!</v>
      </c>
      <c r="X347" s="46" t="e">
        <f t="shared" si="465"/>
        <v>#REF!</v>
      </c>
      <c r="Y347" s="46" t="e">
        <f t="shared" si="465"/>
        <v>#REF!</v>
      </c>
      <c r="Z347" s="142" t="e">
        <f t="shared" si="465"/>
        <v>#REF!</v>
      </c>
      <c r="AA347" s="143">
        <f t="shared" si="465"/>
        <v>0</v>
      </c>
      <c r="AB347" s="161">
        <f t="shared" ref="AB347" si="466">SUM(AB332:AB346)</f>
        <v>0</v>
      </c>
      <c r="AC347" s="1"/>
      <c r="AD347" s="1"/>
      <c r="AE347" s="1"/>
      <c r="AF347" s="1"/>
      <c r="AG347" s="1"/>
      <c r="AH347" s="1"/>
      <c r="AI347" s="1"/>
      <c r="AJ347" s="1"/>
      <c r="AK347" s="1"/>
      <c r="AL347" s="1"/>
      <c r="AM347" s="1"/>
      <c r="AN347" s="1"/>
      <c r="AO347" s="1"/>
    </row>
    <row r="348" spans="1:41" s="3" customFormat="1">
      <c r="A348" s="18"/>
      <c r="B348" s="53"/>
      <c r="C348" s="53"/>
      <c r="D348" s="7"/>
      <c r="E348" s="4"/>
      <c r="F348" s="70"/>
      <c r="G348" s="71"/>
      <c r="H348" s="72"/>
      <c r="I348" s="70"/>
      <c r="J348" s="70"/>
      <c r="K348" s="73"/>
      <c r="L348" s="19"/>
      <c r="M348" s="32"/>
      <c r="N348" s="19"/>
      <c r="O348" s="42"/>
      <c r="P348" s="42"/>
      <c r="Q348" s="42"/>
      <c r="R348" s="42"/>
      <c r="S348" s="19"/>
      <c r="T348" s="42"/>
      <c r="U348" s="42"/>
      <c r="V348" s="42"/>
      <c r="W348" s="42"/>
      <c r="X348" s="42"/>
      <c r="Y348" s="42"/>
      <c r="Z348" s="116"/>
      <c r="AA348" s="120"/>
      <c r="AB348" s="162"/>
      <c r="AC348" s="1"/>
      <c r="AD348" s="1"/>
      <c r="AE348" s="1"/>
      <c r="AF348" s="1"/>
      <c r="AG348" s="1"/>
      <c r="AH348" s="1"/>
      <c r="AI348" s="1"/>
      <c r="AJ348" s="1"/>
      <c r="AK348" s="1"/>
      <c r="AL348" s="1"/>
      <c r="AM348" s="1"/>
      <c r="AN348" s="1"/>
      <c r="AO348" s="1"/>
    </row>
    <row r="349" spans="1:41" s="3" customFormat="1">
      <c r="A349" s="181" t="s">
        <v>188</v>
      </c>
      <c r="B349" s="38" t="s">
        <v>230</v>
      </c>
      <c r="C349" s="38"/>
      <c r="D349" s="7"/>
      <c r="E349" s="9"/>
      <c r="F349" s="70"/>
      <c r="G349" s="71"/>
      <c r="H349" s="72"/>
      <c r="I349" s="70"/>
      <c r="J349" s="71"/>
      <c r="K349" s="73"/>
      <c r="L349" s="20"/>
      <c r="M349" s="33"/>
      <c r="N349" s="20"/>
      <c r="O349" s="42"/>
      <c r="P349" s="42"/>
      <c r="Q349" s="42"/>
      <c r="R349" s="42"/>
      <c r="S349" s="19"/>
      <c r="T349" s="42"/>
      <c r="U349" s="144"/>
      <c r="V349" s="144"/>
      <c r="W349" s="144"/>
      <c r="X349" s="144"/>
      <c r="Y349" s="144"/>
      <c r="Z349" s="145"/>
      <c r="AA349" s="146"/>
      <c r="AB349" s="163"/>
      <c r="AC349" s="1"/>
      <c r="AD349" s="1"/>
      <c r="AE349" s="1"/>
      <c r="AF349" s="1"/>
      <c r="AG349" s="1"/>
      <c r="AH349" s="1"/>
      <c r="AI349" s="1"/>
      <c r="AJ349" s="1"/>
      <c r="AK349" s="1"/>
      <c r="AL349" s="1"/>
      <c r="AM349" s="1"/>
      <c r="AN349" s="1"/>
      <c r="AO349" s="1"/>
    </row>
    <row r="350" spans="1:41" s="3" customFormat="1">
      <c r="A350" s="180" t="s">
        <v>172</v>
      </c>
      <c r="B350" s="53" t="s">
        <v>80</v>
      </c>
      <c r="C350" s="53"/>
      <c r="D350" s="7"/>
      <c r="E350" s="9"/>
      <c r="F350" s="70">
        <v>1</v>
      </c>
      <c r="G350" s="71"/>
      <c r="H350" s="72">
        <f t="shared" si="462"/>
        <v>1</v>
      </c>
      <c r="I350" s="70">
        <v>1</v>
      </c>
      <c r="J350" s="71" t="s">
        <v>216</v>
      </c>
      <c r="K350" s="73">
        <f>SUMIF(exportMMB!D:D,budgetMMB!A350,exportMMB!F:F)</f>
        <v>0</v>
      </c>
      <c r="L350" s="19">
        <f t="shared" ref="L350:L370" si="467">H350*I350*K350</f>
        <v>0</v>
      </c>
      <c r="M350" s="32"/>
      <c r="N350" s="19">
        <f t="shared" ref="N350:N370" si="468">MAX(L350-SUM(O350:R350),0)</f>
        <v>0</v>
      </c>
      <c r="O350" s="42"/>
      <c r="P350" s="42"/>
      <c r="Q350" s="42"/>
      <c r="R350" s="42"/>
      <c r="S350" s="19">
        <f t="shared" ref="S350:S370" si="469">L350-SUM(N350:R350)</f>
        <v>0</v>
      </c>
      <c r="T350" s="42">
        <f t="shared" ref="T350:T370" si="470">N350</f>
        <v>0</v>
      </c>
      <c r="U350" s="42" t="e">
        <f>SUMIF(#REF!,A350,#REF!)</f>
        <v>#REF!</v>
      </c>
      <c r="V350" s="42" t="e">
        <f>SUMIF(#REF!,A350,#REF!)</f>
        <v>#REF!</v>
      </c>
      <c r="W350" s="42" t="e">
        <f t="shared" ref="W350:W370" si="471">U350+V350</f>
        <v>#REF!</v>
      </c>
      <c r="X350" s="42" t="e">
        <f t="shared" ref="X350:X370" si="472">MAX(L350-W350,0)</f>
        <v>#REF!</v>
      </c>
      <c r="Y350" s="42" t="e">
        <f t="shared" ref="Y350:Y370" si="473">W350+X350</f>
        <v>#REF!</v>
      </c>
      <c r="Z350" s="116" t="e">
        <f t="shared" ref="Z350:Z370" si="474">L350-Y350</f>
        <v>#REF!</v>
      </c>
      <c r="AA350" s="120">
        <f t="shared" ref="AA350:AA370" si="475">AB350-L350</f>
        <v>0</v>
      </c>
      <c r="AB350" s="153">
        <f t="shared" si="460"/>
        <v>0</v>
      </c>
      <c r="AC350" s="1"/>
      <c r="AD350" s="1"/>
      <c r="AE350" s="1"/>
      <c r="AF350" s="1"/>
      <c r="AG350" s="1"/>
      <c r="AH350" s="1"/>
      <c r="AI350" s="1"/>
      <c r="AJ350" s="1"/>
      <c r="AK350" s="1"/>
      <c r="AL350" s="1"/>
      <c r="AM350" s="1"/>
      <c r="AN350" s="1"/>
      <c r="AO350" s="1"/>
    </row>
    <row r="351" spans="1:41" s="3" customFormat="1">
      <c r="A351" s="180" t="s">
        <v>199</v>
      </c>
      <c r="B351" s="53" t="s">
        <v>81</v>
      </c>
      <c r="C351" s="53"/>
      <c r="D351" s="7"/>
      <c r="E351" s="9"/>
      <c r="F351" s="70">
        <v>1</v>
      </c>
      <c r="G351" s="71"/>
      <c r="H351" s="72">
        <f t="shared" ref="H351" si="476">SUM(E351:G351)</f>
        <v>1</v>
      </c>
      <c r="I351" s="70">
        <v>1</v>
      </c>
      <c r="J351" s="71" t="s">
        <v>216</v>
      </c>
      <c r="K351" s="73">
        <f>SUMIF(exportMMB!D:D,budgetMMB!A351,exportMMB!F:F)</f>
        <v>0</v>
      </c>
      <c r="L351" s="19">
        <f t="shared" si="467"/>
        <v>0</v>
      </c>
      <c r="M351" s="32"/>
      <c r="N351" s="19">
        <f t="shared" si="468"/>
        <v>0</v>
      </c>
      <c r="O351" s="42"/>
      <c r="P351" s="42"/>
      <c r="Q351" s="42"/>
      <c r="R351" s="42"/>
      <c r="S351" s="19">
        <f t="shared" si="469"/>
        <v>0</v>
      </c>
      <c r="T351" s="42">
        <f t="shared" si="470"/>
        <v>0</v>
      </c>
      <c r="U351" s="42" t="e">
        <f>SUMIF(#REF!,A351,#REF!)</f>
        <v>#REF!</v>
      </c>
      <c r="V351" s="42" t="e">
        <f>SUMIF(#REF!,A351,#REF!)</f>
        <v>#REF!</v>
      </c>
      <c r="W351" s="42" t="e">
        <f t="shared" si="471"/>
        <v>#REF!</v>
      </c>
      <c r="X351" s="42" t="e">
        <f t="shared" si="472"/>
        <v>#REF!</v>
      </c>
      <c r="Y351" s="42" t="e">
        <f t="shared" si="473"/>
        <v>#REF!</v>
      </c>
      <c r="Z351" s="116" t="e">
        <f t="shared" si="474"/>
        <v>#REF!</v>
      </c>
      <c r="AA351" s="120">
        <f t="shared" si="475"/>
        <v>0</v>
      </c>
      <c r="AB351" s="153">
        <f t="shared" si="460"/>
        <v>0</v>
      </c>
      <c r="AC351" s="1"/>
      <c r="AD351" s="1"/>
      <c r="AE351" s="1"/>
      <c r="AF351" s="1"/>
      <c r="AG351" s="1"/>
      <c r="AH351" s="1"/>
      <c r="AI351" s="1"/>
      <c r="AJ351" s="1"/>
      <c r="AK351" s="1"/>
      <c r="AL351" s="1"/>
      <c r="AM351" s="1"/>
      <c r="AN351" s="1"/>
      <c r="AO351" s="1"/>
    </row>
    <row r="352" spans="1:41" s="3" customFormat="1">
      <c r="A352" s="180" t="s">
        <v>174</v>
      </c>
      <c r="B352" s="53" t="s">
        <v>82</v>
      </c>
      <c r="C352" s="53"/>
      <c r="D352" s="7"/>
      <c r="E352" s="4"/>
      <c r="F352" s="70">
        <v>1</v>
      </c>
      <c r="G352" s="71"/>
      <c r="H352" s="72">
        <f t="shared" ref="H352:H357" si="477">SUM(E352:G352)</f>
        <v>1</v>
      </c>
      <c r="I352" s="70">
        <v>1</v>
      </c>
      <c r="J352" s="71" t="s">
        <v>216</v>
      </c>
      <c r="K352" s="73">
        <f>SUMIF(exportMMB!D:D,budgetMMB!A352,exportMMB!F:F)</f>
        <v>0</v>
      </c>
      <c r="L352" s="19">
        <f t="shared" si="467"/>
        <v>0</v>
      </c>
      <c r="M352" s="32"/>
      <c r="N352" s="19">
        <f t="shared" si="468"/>
        <v>0</v>
      </c>
      <c r="O352" s="42"/>
      <c r="P352" s="42"/>
      <c r="Q352" s="42"/>
      <c r="R352" s="42"/>
      <c r="S352" s="19">
        <f t="shared" si="469"/>
        <v>0</v>
      </c>
      <c r="T352" s="42">
        <f t="shared" si="470"/>
        <v>0</v>
      </c>
      <c r="U352" s="42" t="e">
        <f>SUMIF(#REF!,A352,#REF!)</f>
        <v>#REF!</v>
      </c>
      <c r="V352" s="42" t="e">
        <f>SUMIF(#REF!,A352,#REF!)</f>
        <v>#REF!</v>
      </c>
      <c r="W352" s="42" t="e">
        <f t="shared" si="471"/>
        <v>#REF!</v>
      </c>
      <c r="X352" s="42" t="e">
        <f t="shared" si="472"/>
        <v>#REF!</v>
      </c>
      <c r="Y352" s="42" t="e">
        <f t="shared" si="473"/>
        <v>#REF!</v>
      </c>
      <c r="Z352" s="116" t="e">
        <f t="shared" si="474"/>
        <v>#REF!</v>
      </c>
      <c r="AA352" s="120">
        <f t="shared" si="475"/>
        <v>0</v>
      </c>
      <c r="AB352" s="153">
        <f t="shared" si="460"/>
        <v>0</v>
      </c>
      <c r="AC352" s="1"/>
      <c r="AD352" s="1"/>
      <c r="AE352" s="1"/>
      <c r="AF352" s="1"/>
      <c r="AG352" s="1"/>
      <c r="AH352" s="1"/>
      <c r="AI352" s="1"/>
      <c r="AJ352" s="1"/>
      <c r="AK352" s="1"/>
      <c r="AL352" s="1"/>
      <c r="AM352" s="1"/>
      <c r="AN352" s="1"/>
      <c r="AO352" s="1"/>
    </row>
    <row r="353" spans="1:41" s="3" customFormat="1">
      <c r="A353" s="48">
        <v>3204</v>
      </c>
      <c r="B353" s="118" t="s">
        <v>957</v>
      </c>
      <c r="C353" s="118"/>
      <c r="D353" s="7"/>
      <c r="E353" s="4"/>
      <c r="F353" s="70">
        <v>1</v>
      </c>
      <c r="G353" s="71"/>
      <c r="H353" s="72">
        <f t="shared" si="477"/>
        <v>1</v>
      </c>
      <c r="I353" s="70">
        <v>1</v>
      </c>
      <c r="J353" s="71" t="s">
        <v>216</v>
      </c>
      <c r="K353" s="73">
        <f>SUMIF(exportMMB!D:D,budgetMMB!A353,exportMMB!F:F)</f>
        <v>0</v>
      </c>
      <c r="L353" s="19">
        <f t="shared" si="467"/>
        <v>0</v>
      </c>
      <c r="M353" s="32"/>
      <c r="N353" s="19">
        <f t="shared" si="468"/>
        <v>0</v>
      </c>
      <c r="O353" s="42"/>
      <c r="P353" s="42"/>
      <c r="Q353" s="42"/>
      <c r="R353" s="42"/>
      <c r="S353" s="19">
        <f t="shared" si="469"/>
        <v>0</v>
      </c>
      <c r="T353" s="42">
        <f t="shared" si="470"/>
        <v>0</v>
      </c>
      <c r="U353" s="42" t="e">
        <f>SUMIF(#REF!,A353,#REF!)</f>
        <v>#REF!</v>
      </c>
      <c r="V353" s="42" t="e">
        <f>SUMIF(#REF!,A353,#REF!)</f>
        <v>#REF!</v>
      </c>
      <c r="W353" s="42" t="e">
        <f t="shared" si="471"/>
        <v>#REF!</v>
      </c>
      <c r="X353" s="42" t="e">
        <f t="shared" si="472"/>
        <v>#REF!</v>
      </c>
      <c r="Y353" s="42" t="e">
        <f t="shared" si="473"/>
        <v>#REF!</v>
      </c>
      <c r="Z353" s="116" t="e">
        <f t="shared" si="474"/>
        <v>#REF!</v>
      </c>
      <c r="AA353" s="120">
        <f t="shared" si="475"/>
        <v>0</v>
      </c>
      <c r="AB353" s="153">
        <f t="shared" si="460"/>
        <v>0</v>
      </c>
      <c r="AC353" s="1"/>
      <c r="AD353" s="1"/>
      <c r="AE353" s="1"/>
      <c r="AF353" s="1"/>
      <c r="AG353" s="1"/>
      <c r="AH353" s="1"/>
      <c r="AI353" s="1"/>
      <c r="AJ353" s="1"/>
      <c r="AK353" s="1"/>
      <c r="AL353" s="1"/>
      <c r="AM353" s="1"/>
      <c r="AN353" s="1"/>
      <c r="AO353" s="1"/>
    </row>
    <row r="354" spans="1:41" s="3" customFormat="1">
      <c r="A354" s="48">
        <v>3205</v>
      </c>
      <c r="B354" s="53" t="s">
        <v>83</v>
      </c>
      <c r="C354" s="53"/>
      <c r="D354" s="7"/>
      <c r="E354" s="4"/>
      <c r="F354" s="70">
        <v>1</v>
      </c>
      <c r="G354" s="71"/>
      <c r="H354" s="72">
        <f t="shared" si="477"/>
        <v>1</v>
      </c>
      <c r="I354" s="70">
        <v>1</v>
      </c>
      <c r="J354" s="71" t="s">
        <v>216</v>
      </c>
      <c r="K354" s="73">
        <f>SUMIF(exportMMB!D:D,budgetMMB!A354,exportMMB!F:F)</f>
        <v>0</v>
      </c>
      <c r="L354" s="19">
        <f t="shared" si="467"/>
        <v>0</v>
      </c>
      <c r="M354" s="32"/>
      <c r="N354" s="19">
        <f t="shared" si="468"/>
        <v>0</v>
      </c>
      <c r="O354" s="42"/>
      <c r="P354" s="42"/>
      <c r="Q354" s="42"/>
      <c r="R354" s="42"/>
      <c r="S354" s="19">
        <f t="shared" si="469"/>
        <v>0</v>
      </c>
      <c r="T354" s="42">
        <f t="shared" si="470"/>
        <v>0</v>
      </c>
      <c r="U354" s="42" t="e">
        <f>SUMIF(#REF!,A354,#REF!)</f>
        <v>#REF!</v>
      </c>
      <c r="V354" s="42" t="e">
        <f>SUMIF(#REF!,A354,#REF!)</f>
        <v>#REF!</v>
      </c>
      <c r="W354" s="42" t="e">
        <f t="shared" si="471"/>
        <v>#REF!</v>
      </c>
      <c r="X354" s="42" t="e">
        <f t="shared" si="472"/>
        <v>#REF!</v>
      </c>
      <c r="Y354" s="42" t="e">
        <f t="shared" si="473"/>
        <v>#REF!</v>
      </c>
      <c r="Z354" s="116" t="e">
        <f t="shared" si="474"/>
        <v>#REF!</v>
      </c>
      <c r="AA354" s="120">
        <f t="shared" si="475"/>
        <v>0</v>
      </c>
      <c r="AB354" s="153">
        <f t="shared" si="460"/>
        <v>0</v>
      </c>
      <c r="AC354" s="1"/>
      <c r="AD354" s="1"/>
      <c r="AE354" s="1"/>
      <c r="AF354" s="1"/>
      <c r="AG354" s="1"/>
      <c r="AH354" s="1"/>
      <c r="AI354" s="1"/>
      <c r="AJ354" s="1"/>
      <c r="AK354" s="1"/>
      <c r="AL354" s="1"/>
      <c r="AM354" s="1"/>
      <c r="AN354" s="1"/>
      <c r="AO354" s="1"/>
    </row>
    <row r="355" spans="1:41" s="3" customFormat="1">
      <c r="A355" s="48">
        <v>3208</v>
      </c>
      <c r="B355" s="53" t="s">
        <v>424</v>
      </c>
      <c r="C355" s="53"/>
      <c r="D355" s="7"/>
      <c r="E355" s="4"/>
      <c r="F355" s="70">
        <v>1</v>
      </c>
      <c r="G355" s="71"/>
      <c r="H355" s="72">
        <f t="shared" si="477"/>
        <v>1</v>
      </c>
      <c r="I355" s="70">
        <v>1</v>
      </c>
      <c r="J355" s="71" t="s">
        <v>216</v>
      </c>
      <c r="K355" s="73">
        <f>SUMIF(exportMMB!D:D,budgetMMB!A355,exportMMB!F:F)</f>
        <v>0</v>
      </c>
      <c r="L355" s="19">
        <f t="shared" si="467"/>
        <v>0</v>
      </c>
      <c r="M355" s="32"/>
      <c r="N355" s="19">
        <f t="shared" si="468"/>
        <v>0</v>
      </c>
      <c r="O355" s="42"/>
      <c r="P355" s="42"/>
      <c r="Q355" s="42"/>
      <c r="R355" s="42"/>
      <c r="S355" s="19">
        <f t="shared" si="469"/>
        <v>0</v>
      </c>
      <c r="T355" s="42">
        <f t="shared" si="470"/>
        <v>0</v>
      </c>
      <c r="U355" s="42" t="e">
        <f>SUMIF(#REF!,A355,#REF!)</f>
        <v>#REF!</v>
      </c>
      <c r="V355" s="42" t="e">
        <f>SUMIF(#REF!,A355,#REF!)</f>
        <v>#REF!</v>
      </c>
      <c r="W355" s="42" t="e">
        <f t="shared" si="471"/>
        <v>#REF!</v>
      </c>
      <c r="X355" s="42" t="e">
        <f t="shared" si="472"/>
        <v>#REF!</v>
      </c>
      <c r="Y355" s="42" t="e">
        <f t="shared" si="473"/>
        <v>#REF!</v>
      </c>
      <c r="Z355" s="116" t="e">
        <f t="shared" si="474"/>
        <v>#REF!</v>
      </c>
      <c r="AA355" s="120">
        <f t="shared" si="475"/>
        <v>0</v>
      </c>
      <c r="AB355" s="153">
        <f t="shared" si="460"/>
        <v>0</v>
      </c>
      <c r="AC355" s="1"/>
      <c r="AD355" s="1"/>
      <c r="AE355" s="1"/>
      <c r="AF355" s="1"/>
      <c r="AG355" s="1"/>
      <c r="AH355" s="1"/>
      <c r="AI355" s="1"/>
      <c r="AJ355" s="1"/>
      <c r="AK355" s="1"/>
      <c r="AL355" s="1"/>
      <c r="AM355" s="1"/>
      <c r="AN355" s="1"/>
      <c r="AO355" s="1"/>
    </row>
    <row r="356" spans="1:41" s="3" customFormat="1">
      <c r="A356" s="48">
        <v>3209</v>
      </c>
      <c r="B356" s="53" t="s">
        <v>425</v>
      </c>
      <c r="C356" s="53"/>
      <c r="D356" s="7"/>
      <c r="E356" s="9"/>
      <c r="F356" s="70">
        <v>1</v>
      </c>
      <c r="G356" s="71"/>
      <c r="H356" s="72">
        <f t="shared" si="477"/>
        <v>1</v>
      </c>
      <c r="I356" s="70">
        <v>1</v>
      </c>
      <c r="J356" s="71" t="s">
        <v>216</v>
      </c>
      <c r="K356" s="73">
        <f>SUMIF(exportMMB!D:D,budgetMMB!A356,exportMMB!F:F)</f>
        <v>0</v>
      </c>
      <c r="L356" s="19">
        <f t="shared" si="467"/>
        <v>0</v>
      </c>
      <c r="M356" s="32"/>
      <c r="N356" s="19">
        <f t="shared" si="468"/>
        <v>0</v>
      </c>
      <c r="O356" s="42"/>
      <c r="P356" s="42"/>
      <c r="Q356" s="42"/>
      <c r="R356" s="42"/>
      <c r="S356" s="19">
        <f t="shared" si="469"/>
        <v>0</v>
      </c>
      <c r="T356" s="42">
        <f t="shared" si="470"/>
        <v>0</v>
      </c>
      <c r="U356" s="42" t="e">
        <f>SUMIF(#REF!,A356,#REF!)</f>
        <v>#REF!</v>
      </c>
      <c r="V356" s="42" t="e">
        <f>SUMIF(#REF!,A356,#REF!)</f>
        <v>#REF!</v>
      </c>
      <c r="W356" s="42" t="e">
        <f t="shared" si="471"/>
        <v>#REF!</v>
      </c>
      <c r="X356" s="42" t="e">
        <f t="shared" si="472"/>
        <v>#REF!</v>
      </c>
      <c r="Y356" s="42" t="e">
        <f t="shared" si="473"/>
        <v>#REF!</v>
      </c>
      <c r="Z356" s="116" t="e">
        <f t="shared" si="474"/>
        <v>#REF!</v>
      </c>
      <c r="AA356" s="120">
        <f t="shared" si="475"/>
        <v>0</v>
      </c>
      <c r="AB356" s="153">
        <f t="shared" si="460"/>
        <v>0</v>
      </c>
      <c r="AC356" s="1"/>
      <c r="AD356" s="1"/>
      <c r="AE356" s="1"/>
      <c r="AF356" s="1"/>
      <c r="AG356" s="1"/>
      <c r="AH356" s="1"/>
      <c r="AI356" s="1"/>
      <c r="AJ356" s="1"/>
      <c r="AK356" s="1"/>
      <c r="AL356" s="1"/>
      <c r="AM356" s="1"/>
      <c r="AN356" s="1"/>
      <c r="AO356" s="1"/>
    </row>
    <row r="357" spans="1:41" s="3" customFormat="1">
      <c r="A357" s="48">
        <v>3210</v>
      </c>
      <c r="B357" s="53" t="s">
        <v>84</v>
      </c>
      <c r="C357" s="53"/>
      <c r="D357" s="7"/>
      <c r="E357" s="9"/>
      <c r="F357" s="70">
        <v>1</v>
      </c>
      <c r="G357" s="71"/>
      <c r="H357" s="72">
        <f t="shared" si="477"/>
        <v>1</v>
      </c>
      <c r="I357" s="70">
        <v>1</v>
      </c>
      <c r="J357" s="71" t="s">
        <v>216</v>
      </c>
      <c r="K357" s="73">
        <f>SUMIF(exportMMB!D:D,budgetMMB!A357,exportMMB!F:F)</f>
        <v>0</v>
      </c>
      <c r="L357" s="19">
        <f t="shared" si="467"/>
        <v>0</v>
      </c>
      <c r="M357" s="32"/>
      <c r="N357" s="19">
        <f t="shared" si="468"/>
        <v>0</v>
      </c>
      <c r="O357" s="42"/>
      <c r="P357" s="42"/>
      <c r="Q357" s="42"/>
      <c r="R357" s="42"/>
      <c r="S357" s="19">
        <f t="shared" si="469"/>
        <v>0</v>
      </c>
      <c r="T357" s="42">
        <f t="shared" si="470"/>
        <v>0</v>
      </c>
      <c r="U357" s="42" t="e">
        <f>SUMIF(#REF!,A357,#REF!)</f>
        <v>#REF!</v>
      </c>
      <c r="V357" s="42" t="e">
        <f>SUMIF(#REF!,A357,#REF!)</f>
        <v>#REF!</v>
      </c>
      <c r="W357" s="42" t="e">
        <f t="shared" si="471"/>
        <v>#REF!</v>
      </c>
      <c r="X357" s="42" t="e">
        <f t="shared" si="472"/>
        <v>#REF!</v>
      </c>
      <c r="Y357" s="42" t="e">
        <f t="shared" si="473"/>
        <v>#REF!</v>
      </c>
      <c r="Z357" s="116" t="e">
        <f t="shared" si="474"/>
        <v>#REF!</v>
      </c>
      <c r="AA357" s="120">
        <f t="shared" si="475"/>
        <v>0</v>
      </c>
      <c r="AB357" s="153">
        <f t="shared" si="460"/>
        <v>0</v>
      </c>
      <c r="AC357" s="1"/>
      <c r="AD357" s="1"/>
      <c r="AE357" s="1"/>
      <c r="AF357" s="1"/>
      <c r="AG357" s="1"/>
      <c r="AH357" s="1"/>
      <c r="AI357" s="1"/>
      <c r="AJ357" s="1"/>
      <c r="AK357" s="1"/>
      <c r="AL357" s="1"/>
      <c r="AM357" s="1"/>
      <c r="AN357" s="1"/>
      <c r="AO357" s="1"/>
    </row>
    <row r="358" spans="1:41" s="3" customFormat="1">
      <c r="A358" s="180" t="s">
        <v>426</v>
      </c>
      <c r="B358" s="53" t="s">
        <v>42</v>
      </c>
      <c r="C358" s="53"/>
      <c r="D358" s="7"/>
      <c r="E358" s="9"/>
      <c r="F358" s="70">
        <v>1</v>
      </c>
      <c r="G358" s="71"/>
      <c r="H358" s="72">
        <f t="shared" ref="H358:H365" si="478">SUM(E358:G358)</f>
        <v>1</v>
      </c>
      <c r="I358" s="70">
        <v>1</v>
      </c>
      <c r="J358" s="71" t="s">
        <v>216</v>
      </c>
      <c r="K358" s="73">
        <f>SUMIF(exportMMB!D:D,budgetMMB!A358,exportMMB!F:F)</f>
        <v>0</v>
      </c>
      <c r="L358" s="19">
        <f t="shared" si="467"/>
        <v>0</v>
      </c>
      <c r="M358" s="32"/>
      <c r="N358" s="19">
        <f t="shared" si="468"/>
        <v>0</v>
      </c>
      <c r="O358" s="42"/>
      <c r="P358" s="42"/>
      <c r="Q358" s="42"/>
      <c r="R358" s="42"/>
      <c r="S358" s="19">
        <f t="shared" si="469"/>
        <v>0</v>
      </c>
      <c r="T358" s="42">
        <f t="shared" si="470"/>
        <v>0</v>
      </c>
      <c r="U358" s="42" t="e">
        <f>SUMIF(#REF!,A358,#REF!)</f>
        <v>#REF!</v>
      </c>
      <c r="V358" s="42" t="e">
        <f>SUMIF(#REF!,A358,#REF!)</f>
        <v>#REF!</v>
      </c>
      <c r="W358" s="42" t="e">
        <f t="shared" si="471"/>
        <v>#REF!</v>
      </c>
      <c r="X358" s="42" t="e">
        <f t="shared" si="472"/>
        <v>#REF!</v>
      </c>
      <c r="Y358" s="42" t="e">
        <f t="shared" si="473"/>
        <v>#REF!</v>
      </c>
      <c r="Z358" s="116" t="e">
        <f t="shared" si="474"/>
        <v>#REF!</v>
      </c>
      <c r="AA358" s="120">
        <f t="shared" si="475"/>
        <v>0</v>
      </c>
      <c r="AB358" s="153">
        <f t="shared" si="460"/>
        <v>0</v>
      </c>
      <c r="AC358" s="1"/>
      <c r="AD358" s="1"/>
      <c r="AE358" s="1"/>
      <c r="AF358" s="1"/>
      <c r="AG358" s="1"/>
      <c r="AH358" s="1"/>
      <c r="AI358" s="1"/>
      <c r="AJ358" s="1"/>
      <c r="AK358" s="1"/>
      <c r="AL358" s="1"/>
      <c r="AM358" s="1"/>
      <c r="AN358" s="1"/>
      <c r="AO358" s="1"/>
    </row>
    <row r="359" spans="1:41" s="3" customFormat="1">
      <c r="A359" s="48">
        <v>3240</v>
      </c>
      <c r="B359" s="53" t="s">
        <v>85</v>
      </c>
      <c r="C359" s="53"/>
      <c r="D359" s="7"/>
      <c r="E359" s="9"/>
      <c r="F359" s="70">
        <v>1</v>
      </c>
      <c r="G359" s="71"/>
      <c r="H359" s="72">
        <f t="shared" si="478"/>
        <v>1</v>
      </c>
      <c r="I359" s="70">
        <v>1</v>
      </c>
      <c r="J359" s="71" t="s">
        <v>216</v>
      </c>
      <c r="K359" s="73">
        <f>SUMIF(exportMMB!D:D,budgetMMB!A359,exportMMB!F:F)</f>
        <v>0</v>
      </c>
      <c r="L359" s="19">
        <f t="shared" si="467"/>
        <v>0</v>
      </c>
      <c r="M359" s="32"/>
      <c r="N359" s="19">
        <f t="shared" si="468"/>
        <v>0</v>
      </c>
      <c r="O359" s="42"/>
      <c r="P359" s="42"/>
      <c r="Q359" s="42"/>
      <c r="R359" s="42"/>
      <c r="S359" s="19">
        <f t="shared" si="469"/>
        <v>0</v>
      </c>
      <c r="T359" s="42">
        <f t="shared" si="470"/>
        <v>0</v>
      </c>
      <c r="U359" s="42" t="e">
        <f>SUMIF(#REF!,A359,#REF!)</f>
        <v>#REF!</v>
      </c>
      <c r="V359" s="42" t="e">
        <f>SUMIF(#REF!,A359,#REF!)</f>
        <v>#REF!</v>
      </c>
      <c r="W359" s="42" t="e">
        <f t="shared" si="471"/>
        <v>#REF!</v>
      </c>
      <c r="X359" s="42" t="e">
        <f t="shared" si="472"/>
        <v>#REF!</v>
      </c>
      <c r="Y359" s="42" t="e">
        <f t="shared" si="473"/>
        <v>#REF!</v>
      </c>
      <c r="Z359" s="116" t="e">
        <f t="shared" si="474"/>
        <v>#REF!</v>
      </c>
      <c r="AA359" s="120">
        <f t="shared" si="475"/>
        <v>0</v>
      </c>
      <c r="AB359" s="153">
        <f t="shared" si="460"/>
        <v>0</v>
      </c>
      <c r="AC359" s="1"/>
      <c r="AD359" s="1"/>
      <c r="AE359" s="1"/>
      <c r="AF359" s="1"/>
      <c r="AG359" s="1"/>
      <c r="AH359" s="1"/>
      <c r="AI359" s="1"/>
      <c r="AJ359" s="1"/>
      <c r="AK359" s="1"/>
      <c r="AL359" s="1"/>
      <c r="AM359" s="1"/>
      <c r="AN359" s="1"/>
      <c r="AO359" s="1"/>
    </row>
    <row r="360" spans="1:41" s="3" customFormat="1">
      <c r="A360" s="48">
        <v>3241</v>
      </c>
      <c r="B360" s="53" t="s">
        <v>43</v>
      </c>
      <c r="C360" s="53"/>
      <c r="D360" s="7"/>
      <c r="E360" s="9"/>
      <c r="F360" s="70">
        <v>1</v>
      </c>
      <c r="G360" s="71"/>
      <c r="H360" s="72">
        <f t="shared" si="478"/>
        <v>1</v>
      </c>
      <c r="I360" s="70">
        <v>1</v>
      </c>
      <c r="J360" s="71" t="s">
        <v>216</v>
      </c>
      <c r="K360" s="73">
        <f>SUMIF(exportMMB!D:D,budgetMMB!A360,exportMMB!F:F)</f>
        <v>0</v>
      </c>
      <c r="L360" s="19">
        <f t="shared" si="467"/>
        <v>0</v>
      </c>
      <c r="M360" s="32"/>
      <c r="N360" s="19">
        <f t="shared" si="468"/>
        <v>0</v>
      </c>
      <c r="O360" s="42"/>
      <c r="P360" s="42"/>
      <c r="Q360" s="42"/>
      <c r="R360" s="42"/>
      <c r="S360" s="19">
        <f t="shared" si="469"/>
        <v>0</v>
      </c>
      <c r="T360" s="42">
        <f t="shared" si="470"/>
        <v>0</v>
      </c>
      <c r="U360" s="42" t="e">
        <f>SUMIF(#REF!,A360,#REF!)</f>
        <v>#REF!</v>
      </c>
      <c r="V360" s="42" t="e">
        <f>SUMIF(#REF!,A360,#REF!)</f>
        <v>#REF!</v>
      </c>
      <c r="W360" s="42" t="e">
        <f t="shared" si="471"/>
        <v>#REF!</v>
      </c>
      <c r="X360" s="42" t="e">
        <f t="shared" si="472"/>
        <v>#REF!</v>
      </c>
      <c r="Y360" s="42" t="e">
        <f t="shared" si="473"/>
        <v>#REF!</v>
      </c>
      <c r="Z360" s="116" t="e">
        <f t="shared" si="474"/>
        <v>#REF!</v>
      </c>
      <c r="AA360" s="120">
        <f t="shared" si="475"/>
        <v>0</v>
      </c>
      <c r="AB360" s="153">
        <f t="shared" si="460"/>
        <v>0</v>
      </c>
      <c r="AC360" s="1"/>
      <c r="AD360" s="1"/>
      <c r="AE360" s="1"/>
      <c r="AF360" s="1"/>
      <c r="AG360" s="1"/>
      <c r="AH360" s="1"/>
      <c r="AI360" s="1"/>
      <c r="AJ360" s="1"/>
      <c r="AK360" s="1"/>
      <c r="AL360" s="1"/>
      <c r="AM360" s="1"/>
      <c r="AN360" s="1"/>
      <c r="AO360" s="1"/>
    </row>
    <row r="361" spans="1:41" s="3" customFormat="1">
      <c r="A361" s="48">
        <v>3242</v>
      </c>
      <c r="B361" s="53" t="s">
        <v>44</v>
      </c>
      <c r="C361" s="53"/>
      <c r="D361" s="7"/>
      <c r="E361" s="9"/>
      <c r="F361" s="70">
        <v>1</v>
      </c>
      <c r="G361" s="71"/>
      <c r="H361" s="72">
        <f t="shared" si="478"/>
        <v>1</v>
      </c>
      <c r="I361" s="70">
        <v>1</v>
      </c>
      <c r="J361" s="71" t="s">
        <v>216</v>
      </c>
      <c r="K361" s="73">
        <f>SUMIF(exportMMB!D:D,budgetMMB!A361,exportMMB!F:F)</f>
        <v>0</v>
      </c>
      <c r="L361" s="19">
        <f t="shared" si="467"/>
        <v>0</v>
      </c>
      <c r="M361" s="32"/>
      <c r="N361" s="19">
        <f t="shared" si="468"/>
        <v>0</v>
      </c>
      <c r="O361" s="42"/>
      <c r="P361" s="42"/>
      <c r="Q361" s="42"/>
      <c r="R361" s="42"/>
      <c r="S361" s="19">
        <f t="shared" si="469"/>
        <v>0</v>
      </c>
      <c r="T361" s="42">
        <f t="shared" si="470"/>
        <v>0</v>
      </c>
      <c r="U361" s="42" t="e">
        <f>SUMIF(#REF!,A361,#REF!)</f>
        <v>#REF!</v>
      </c>
      <c r="V361" s="42" t="e">
        <f>SUMIF(#REF!,A361,#REF!)</f>
        <v>#REF!</v>
      </c>
      <c r="W361" s="42" t="e">
        <f t="shared" si="471"/>
        <v>#REF!</v>
      </c>
      <c r="X361" s="42" t="e">
        <f t="shared" si="472"/>
        <v>#REF!</v>
      </c>
      <c r="Y361" s="42" t="e">
        <f t="shared" si="473"/>
        <v>#REF!</v>
      </c>
      <c r="Z361" s="116" t="e">
        <f t="shared" si="474"/>
        <v>#REF!</v>
      </c>
      <c r="AA361" s="120">
        <f t="shared" si="475"/>
        <v>0</v>
      </c>
      <c r="AB361" s="153">
        <f t="shared" si="460"/>
        <v>0</v>
      </c>
      <c r="AC361" s="1"/>
      <c r="AD361" s="1"/>
      <c r="AE361" s="1"/>
      <c r="AF361" s="1"/>
      <c r="AG361" s="1"/>
      <c r="AH361" s="1"/>
      <c r="AI361" s="1"/>
      <c r="AJ361" s="1"/>
      <c r="AK361" s="1"/>
      <c r="AL361" s="1"/>
      <c r="AM361" s="1"/>
      <c r="AN361" s="1"/>
      <c r="AO361" s="1"/>
    </row>
    <row r="362" spans="1:41" s="3" customFormat="1">
      <c r="A362" s="48">
        <v>3243</v>
      </c>
      <c r="B362" s="53" t="s">
        <v>427</v>
      </c>
      <c r="C362" s="53"/>
      <c r="D362" s="7"/>
      <c r="E362" s="9"/>
      <c r="F362" s="70">
        <v>1</v>
      </c>
      <c r="G362" s="71"/>
      <c r="H362" s="72">
        <f t="shared" si="478"/>
        <v>1</v>
      </c>
      <c r="I362" s="70">
        <v>1</v>
      </c>
      <c r="J362" s="71" t="s">
        <v>216</v>
      </c>
      <c r="K362" s="73">
        <f>SUMIF(exportMMB!D:D,budgetMMB!A362,exportMMB!F:F)</f>
        <v>0</v>
      </c>
      <c r="L362" s="19">
        <f t="shared" si="467"/>
        <v>0</v>
      </c>
      <c r="M362" s="32"/>
      <c r="N362" s="19">
        <f t="shared" si="468"/>
        <v>0</v>
      </c>
      <c r="O362" s="42"/>
      <c r="P362" s="42"/>
      <c r="Q362" s="42"/>
      <c r="R362" s="42"/>
      <c r="S362" s="19">
        <f t="shared" si="469"/>
        <v>0</v>
      </c>
      <c r="T362" s="42">
        <f t="shared" si="470"/>
        <v>0</v>
      </c>
      <c r="U362" s="42" t="e">
        <f>SUMIF(#REF!,A362,#REF!)</f>
        <v>#REF!</v>
      </c>
      <c r="V362" s="42" t="e">
        <f>SUMIF(#REF!,A362,#REF!)</f>
        <v>#REF!</v>
      </c>
      <c r="W362" s="42" t="e">
        <f t="shared" si="471"/>
        <v>#REF!</v>
      </c>
      <c r="X362" s="42" t="e">
        <f t="shared" si="472"/>
        <v>#REF!</v>
      </c>
      <c r="Y362" s="42" t="e">
        <f t="shared" si="473"/>
        <v>#REF!</v>
      </c>
      <c r="Z362" s="116" t="e">
        <f t="shared" si="474"/>
        <v>#REF!</v>
      </c>
      <c r="AA362" s="120">
        <f t="shared" si="475"/>
        <v>0</v>
      </c>
      <c r="AB362" s="153">
        <f t="shared" si="460"/>
        <v>0</v>
      </c>
      <c r="AC362" s="1"/>
      <c r="AD362" s="1"/>
      <c r="AE362" s="1"/>
      <c r="AF362" s="1"/>
      <c r="AG362" s="1"/>
      <c r="AH362" s="1"/>
      <c r="AI362" s="1"/>
      <c r="AJ362" s="1"/>
      <c r="AK362" s="1"/>
      <c r="AL362" s="1"/>
      <c r="AM362" s="1"/>
      <c r="AN362" s="1"/>
      <c r="AO362" s="1"/>
    </row>
    <row r="363" spans="1:41" s="3" customFormat="1">
      <c r="A363" s="48">
        <v>3244</v>
      </c>
      <c r="B363" s="53" t="s">
        <v>1018</v>
      </c>
      <c r="C363" s="53"/>
      <c r="D363" s="7"/>
      <c r="E363" s="9"/>
      <c r="F363" s="70">
        <v>1</v>
      </c>
      <c r="G363" s="71"/>
      <c r="H363" s="72">
        <f t="shared" si="478"/>
        <v>1</v>
      </c>
      <c r="I363" s="70">
        <v>1</v>
      </c>
      <c r="J363" s="71" t="s">
        <v>216</v>
      </c>
      <c r="K363" s="73">
        <f>SUMIF(exportMMB!D:D,budgetMMB!A363,exportMMB!F:F)</f>
        <v>0</v>
      </c>
      <c r="L363" s="19">
        <f t="shared" si="467"/>
        <v>0</v>
      </c>
      <c r="M363" s="32"/>
      <c r="N363" s="19">
        <f t="shared" si="468"/>
        <v>0</v>
      </c>
      <c r="O363" s="42"/>
      <c r="P363" s="42"/>
      <c r="Q363" s="42"/>
      <c r="R363" s="42"/>
      <c r="S363" s="19">
        <f t="shared" si="469"/>
        <v>0</v>
      </c>
      <c r="T363" s="42">
        <f t="shared" si="470"/>
        <v>0</v>
      </c>
      <c r="U363" s="42" t="e">
        <f>SUMIF(#REF!,A363,#REF!)</f>
        <v>#REF!</v>
      </c>
      <c r="V363" s="42" t="e">
        <f>SUMIF(#REF!,A363,#REF!)</f>
        <v>#REF!</v>
      </c>
      <c r="W363" s="42" t="e">
        <f t="shared" si="471"/>
        <v>#REF!</v>
      </c>
      <c r="X363" s="42" t="e">
        <f t="shared" si="472"/>
        <v>#REF!</v>
      </c>
      <c r="Y363" s="42" t="e">
        <f t="shared" si="473"/>
        <v>#REF!</v>
      </c>
      <c r="Z363" s="116" t="e">
        <f t="shared" si="474"/>
        <v>#REF!</v>
      </c>
      <c r="AA363" s="120">
        <f t="shared" si="475"/>
        <v>0</v>
      </c>
      <c r="AB363" s="153">
        <f t="shared" si="460"/>
        <v>0</v>
      </c>
      <c r="AC363" s="1"/>
      <c r="AD363" s="1"/>
      <c r="AE363" s="1"/>
      <c r="AF363" s="1"/>
      <c r="AG363" s="1"/>
      <c r="AH363" s="1"/>
      <c r="AI363" s="1"/>
      <c r="AJ363" s="1"/>
      <c r="AK363" s="1"/>
      <c r="AL363" s="1"/>
      <c r="AM363" s="1"/>
      <c r="AN363" s="1"/>
      <c r="AO363" s="1"/>
    </row>
    <row r="364" spans="1:41" s="3" customFormat="1">
      <c r="A364" s="48">
        <v>3245</v>
      </c>
      <c r="B364" s="53" t="s">
        <v>429</v>
      </c>
      <c r="C364" s="53"/>
      <c r="D364" s="7"/>
      <c r="E364" s="9"/>
      <c r="F364" s="70">
        <v>1</v>
      </c>
      <c r="G364" s="71"/>
      <c r="H364" s="72">
        <f t="shared" si="478"/>
        <v>1</v>
      </c>
      <c r="I364" s="70">
        <v>1</v>
      </c>
      <c r="J364" s="71" t="s">
        <v>216</v>
      </c>
      <c r="K364" s="73">
        <f>SUMIF(exportMMB!D:D,budgetMMB!A364,exportMMB!F:F)</f>
        <v>0</v>
      </c>
      <c r="L364" s="19">
        <f t="shared" si="467"/>
        <v>0</v>
      </c>
      <c r="M364" s="32"/>
      <c r="N364" s="19">
        <f t="shared" si="468"/>
        <v>0</v>
      </c>
      <c r="O364" s="42"/>
      <c r="P364" s="42"/>
      <c r="Q364" s="42"/>
      <c r="R364" s="42"/>
      <c r="S364" s="19">
        <f t="shared" si="469"/>
        <v>0</v>
      </c>
      <c r="T364" s="42">
        <f t="shared" si="470"/>
        <v>0</v>
      </c>
      <c r="U364" s="42" t="e">
        <f>SUMIF(#REF!,A364,#REF!)</f>
        <v>#REF!</v>
      </c>
      <c r="V364" s="42" t="e">
        <f>SUMIF(#REF!,A364,#REF!)</f>
        <v>#REF!</v>
      </c>
      <c r="W364" s="42" t="e">
        <f t="shared" si="471"/>
        <v>#REF!</v>
      </c>
      <c r="X364" s="42" t="e">
        <f t="shared" si="472"/>
        <v>#REF!</v>
      </c>
      <c r="Y364" s="42" t="e">
        <f t="shared" si="473"/>
        <v>#REF!</v>
      </c>
      <c r="Z364" s="116" t="e">
        <f t="shared" si="474"/>
        <v>#REF!</v>
      </c>
      <c r="AA364" s="120">
        <f t="shared" si="475"/>
        <v>0</v>
      </c>
      <c r="AB364" s="153">
        <f t="shared" si="460"/>
        <v>0</v>
      </c>
      <c r="AC364" s="1"/>
      <c r="AD364" s="1"/>
      <c r="AE364" s="1"/>
      <c r="AF364" s="1"/>
      <c r="AG364" s="1"/>
      <c r="AH364" s="1"/>
      <c r="AI364" s="1"/>
      <c r="AJ364" s="1"/>
      <c r="AK364" s="1"/>
      <c r="AL364" s="1"/>
      <c r="AM364" s="1"/>
      <c r="AN364" s="1"/>
      <c r="AO364" s="1"/>
    </row>
    <row r="365" spans="1:41" s="3" customFormat="1">
      <c r="A365" s="48">
        <v>3250</v>
      </c>
      <c r="B365" s="53" t="s">
        <v>86</v>
      </c>
      <c r="C365" s="53"/>
      <c r="D365" s="7"/>
      <c r="E365" s="9"/>
      <c r="F365" s="70">
        <v>1</v>
      </c>
      <c r="G365" s="71"/>
      <c r="H365" s="72">
        <f t="shared" si="478"/>
        <v>1</v>
      </c>
      <c r="I365" s="70">
        <v>1</v>
      </c>
      <c r="J365" s="71" t="s">
        <v>216</v>
      </c>
      <c r="K365" s="73">
        <f>SUMIF(exportMMB!D:D,budgetMMB!A365,exportMMB!F:F)</f>
        <v>0</v>
      </c>
      <c r="L365" s="19">
        <f t="shared" si="467"/>
        <v>0</v>
      </c>
      <c r="M365" s="32"/>
      <c r="N365" s="19">
        <f t="shared" si="468"/>
        <v>0</v>
      </c>
      <c r="O365" s="42"/>
      <c r="P365" s="42"/>
      <c r="Q365" s="42"/>
      <c r="R365" s="42"/>
      <c r="S365" s="19">
        <f t="shared" si="469"/>
        <v>0</v>
      </c>
      <c r="T365" s="42">
        <f t="shared" si="470"/>
        <v>0</v>
      </c>
      <c r="U365" s="42" t="e">
        <f>SUMIF(#REF!,A365,#REF!)</f>
        <v>#REF!</v>
      </c>
      <c r="V365" s="42" t="e">
        <f>SUMIF(#REF!,A365,#REF!)</f>
        <v>#REF!</v>
      </c>
      <c r="W365" s="42" t="e">
        <f t="shared" si="471"/>
        <v>#REF!</v>
      </c>
      <c r="X365" s="42" t="e">
        <f t="shared" si="472"/>
        <v>#REF!</v>
      </c>
      <c r="Y365" s="42" t="e">
        <f t="shared" si="473"/>
        <v>#REF!</v>
      </c>
      <c r="Z365" s="116" t="e">
        <f t="shared" si="474"/>
        <v>#REF!</v>
      </c>
      <c r="AA365" s="120">
        <f t="shared" si="475"/>
        <v>0</v>
      </c>
      <c r="AB365" s="153">
        <f t="shared" si="460"/>
        <v>0</v>
      </c>
      <c r="AC365" s="1"/>
      <c r="AD365" s="1"/>
      <c r="AE365" s="1"/>
      <c r="AF365" s="1"/>
      <c r="AG365" s="1"/>
      <c r="AH365" s="1"/>
      <c r="AI365" s="1"/>
      <c r="AJ365" s="1"/>
      <c r="AK365" s="1"/>
      <c r="AL365" s="1"/>
      <c r="AM365" s="1"/>
      <c r="AN365" s="1"/>
      <c r="AO365" s="1"/>
    </row>
    <row r="366" spans="1:41" s="3" customFormat="1">
      <c r="A366" s="48">
        <v>3251</v>
      </c>
      <c r="B366" s="53" t="s">
        <v>430</v>
      </c>
      <c r="C366" s="53"/>
      <c r="D366" s="7"/>
      <c r="E366" s="9"/>
      <c r="F366" s="70">
        <v>1</v>
      </c>
      <c r="G366" s="71"/>
      <c r="H366" s="72">
        <f t="shared" ref="H366:H370" si="479">SUM(E366:G366)</f>
        <v>1</v>
      </c>
      <c r="I366" s="70">
        <v>1</v>
      </c>
      <c r="J366" s="71" t="s">
        <v>216</v>
      </c>
      <c r="K366" s="73">
        <f>SUMIF(exportMMB!D:D,budgetMMB!A366,exportMMB!F:F)</f>
        <v>0</v>
      </c>
      <c r="L366" s="19">
        <f t="shared" si="467"/>
        <v>0</v>
      </c>
      <c r="M366" s="32"/>
      <c r="N366" s="19">
        <f t="shared" si="468"/>
        <v>0</v>
      </c>
      <c r="O366" s="42"/>
      <c r="P366" s="42"/>
      <c r="Q366" s="42"/>
      <c r="R366" s="42"/>
      <c r="S366" s="19">
        <f t="shared" si="469"/>
        <v>0</v>
      </c>
      <c r="T366" s="42">
        <f t="shared" si="470"/>
        <v>0</v>
      </c>
      <c r="U366" s="42" t="e">
        <f>SUMIF(#REF!,A366,#REF!)</f>
        <v>#REF!</v>
      </c>
      <c r="V366" s="42" t="e">
        <f>SUMIF(#REF!,A366,#REF!)</f>
        <v>#REF!</v>
      </c>
      <c r="W366" s="42" t="e">
        <f t="shared" si="471"/>
        <v>#REF!</v>
      </c>
      <c r="X366" s="42" t="e">
        <f t="shared" si="472"/>
        <v>#REF!</v>
      </c>
      <c r="Y366" s="42" t="e">
        <f t="shared" si="473"/>
        <v>#REF!</v>
      </c>
      <c r="Z366" s="116" t="e">
        <f t="shared" si="474"/>
        <v>#REF!</v>
      </c>
      <c r="AA366" s="120">
        <f t="shared" si="475"/>
        <v>0</v>
      </c>
      <c r="AB366" s="153">
        <f t="shared" si="460"/>
        <v>0</v>
      </c>
      <c r="AC366" s="1"/>
      <c r="AD366" s="1"/>
      <c r="AE366" s="1"/>
      <c r="AF366" s="1"/>
      <c r="AG366" s="1"/>
      <c r="AH366" s="1"/>
      <c r="AI366" s="1"/>
      <c r="AJ366" s="1"/>
      <c r="AK366" s="1"/>
      <c r="AL366" s="1"/>
      <c r="AM366" s="1"/>
      <c r="AN366" s="1"/>
      <c r="AO366" s="1"/>
    </row>
    <row r="367" spans="1:41" s="3" customFormat="1">
      <c r="A367" s="180" t="s">
        <v>431</v>
      </c>
      <c r="B367" s="53" t="s">
        <v>692</v>
      </c>
      <c r="C367" s="53"/>
      <c r="D367" s="7"/>
      <c r="E367" s="9"/>
      <c r="F367" s="70">
        <v>1</v>
      </c>
      <c r="G367" s="71"/>
      <c r="H367" s="72">
        <f t="shared" si="479"/>
        <v>1</v>
      </c>
      <c r="I367" s="70">
        <v>1</v>
      </c>
      <c r="J367" s="71" t="s">
        <v>216</v>
      </c>
      <c r="K367" s="73">
        <f>SUMIF(exportMMB!D:D,budgetMMB!A367,exportMMB!F:F)</f>
        <v>0</v>
      </c>
      <c r="L367" s="19">
        <f t="shared" si="467"/>
        <v>0</v>
      </c>
      <c r="M367" s="32"/>
      <c r="N367" s="19">
        <f t="shared" si="468"/>
        <v>0</v>
      </c>
      <c r="O367" s="42"/>
      <c r="P367" s="42"/>
      <c r="Q367" s="42"/>
      <c r="R367" s="42"/>
      <c r="S367" s="19">
        <f t="shared" si="469"/>
        <v>0</v>
      </c>
      <c r="T367" s="42">
        <f t="shared" si="470"/>
        <v>0</v>
      </c>
      <c r="U367" s="42" t="e">
        <f>SUMIF(#REF!,A367,#REF!)</f>
        <v>#REF!</v>
      </c>
      <c r="V367" s="42" t="e">
        <f>SUMIF(#REF!,A367,#REF!)</f>
        <v>#REF!</v>
      </c>
      <c r="W367" s="42" t="e">
        <f t="shared" si="471"/>
        <v>#REF!</v>
      </c>
      <c r="X367" s="42" t="e">
        <f t="shared" si="472"/>
        <v>#REF!</v>
      </c>
      <c r="Y367" s="42" t="e">
        <f t="shared" si="473"/>
        <v>#REF!</v>
      </c>
      <c r="Z367" s="116" t="e">
        <f t="shared" si="474"/>
        <v>#REF!</v>
      </c>
      <c r="AA367" s="120">
        <f t="shared" si="475"/>
        <v>0</v>
      </c>
      <c r="AB367" s="153">
        <f t="shared" si="460"/>
        <v>0</v>
      </c>
      <c r="AC367" s="1"/>
      <c r="AD367" s="1"/>
      <c r="AE367" s="1"/>
      <c r="AF367" s="1"/>
      <c r="AG367" s="1"/>
      <c r="AH367" s="1"/>
      <c r="AI367" s="1"/>
      <c r="AJ367" s="1"/>
      <c r="AK367" s="1"/>
      <c r="AL367" s="1"/>
      <c r="AM367" s="1"/>
      <c r="AN367" s="1"/>
      <c r="AO367" s="1"/>
    </row>
    <row r="368" spans="1:41" s="3" customFormat="1">
      <c r="A368" s="180" t="s">
        <v>693</v>
      </c>
      <c r="B368" s="53" t="s">
        <v>691</v>
      </c>
      <c r="C368" s="53"/>
      <c r="D368" s="7"/>
      <c r="E368" s="9"/>
      <c r="F368" s="70">
        <v>1</v>
      </c>
      <c r="G368" s="71"/>
      <c r="H368" s="72">
        <f t="shared" si="479"/>
        <v>1</v>
      </c>
      <c r="I368" s="70">
        <v>1</v>
      </c>
      <c r="J368" s="71" t="s">
        <v>216</v>
      </c>
      <c r="K368" s="73">
        <f>SUMIF(exportMMB!D:D,budgetMMB!A368,exportMMB!F:F)</f>
        <v>0</v>
      </c>
      <c r="L368" s="19">
        <f t="shared" si="467"/>
        <v>0</v>
      </c>
      <c r="M368" s="32"/>
      <c r="N368" s="19">
        <f t="shared" si="468"/>
        <v>0</v>
      </c>
      <c r="O368" s="42"/>
      <c r="P368" s="42"/>
      <c r="Q368" s="42"/>
      <c r="R368" s="42"/>
      <c r="S368" s="19">
        <f t="shared" si="469"/>
        <v>0</v>
      </c>
      <c r="T368" s="42">
        <f t="shared" si="470"/>
        <v>0</v>
      </c>
      <c r="U368" s="42" t="e">
        <f>SUMIF(#REF!,A368,#REF!)</f>
        <v>#REF!</v>
      </c>
      <c r="V368" s="42" t="e">
        <f>SUMIF(#REF!,A368,#REF!)</f>
        <v>#REF!</v>
      </c>
      <c r="W368" s="42" t="e">
        <f t="shared" si="471"/>
        <v>#REF!</v>
      </c>
      <c r="X368" s="42" t="e">
        <f t="shared" si="472"/>
        <v>#REF!</v>
      </c>
      <c r="Y368" s="42" t="e">
        <f t="shared" si="473"/>
        <v>#REF!</v>
      </c>
      <c r="Z368" s="116" t="e">
        <f t="shared" si="474"/>
        <v>#REF!</v>
      </c>
      <c r="AA368" s="120">
        <f t="shared" si="475"/>
        <v>0</v>
      </c>
      <c r="AB368" s="153">
        <f t="shared" si="460"/>
        <v>0</v>
      </c>
      <c r="AC368" s="1"/>
      <c r="AD368" s="1"/>
      <c r="AE368" s="1"/>
      <c r="AF368" s="1"/>
      <c r="AG368" s="1"/>
      <c r="AH368" s="1"/>
      <c r="AI368" s="1"/>
      <c r="AJ368" s="1"/>
      <c r="AK368" s="1"/>
      <c r="AL368" s="1"/>
      <c r="AM368" s="1"/>
      <c r="AN368" s="1"/>
      <c r="AO368" s="1"/>
    </row>
    <row r="369" spans="1:41" s="3" customFormat="1">
      <c r="A369" s="180" t="s">
        <v>432</v>
      </c>
      <c r="B369" s="53" t="s">
        <v>433</v>
      </c>
      <c r="C369" s="53"/>
      <c r="D369" s="7"/>
      <c r="E369" s="9"/>
      <c r="F369" s="70">
        <v>1</v>
      </c>
      <c r="G369" s="71"/>
      <c r="H369" s="72">
        <f t="shared" si="479"/>
        <v>1</v>
      </c>
      <c r="I369" s="70">
        <v>1</v>
      </c>
      <c r="J369" s="71" t="s">
        <v>216</v>
      </c>
      <c r="K369" s="73">
        <f>SUMIF(exportMMB!D:D,budgetMMB!A369,exportMMB!F:F)</f>
        <v>0</v>
      </c>
      <c r="L369" s="19">
        <f t="shared" si="467"/>
        <v>0</v>
      </c>
      <c r="M369" s="32"/>
      <c r="N369" s="19">
        <f t="shared" si="468"/>
        <v>0</v>
      </c>
      <c r="O369" s="42"/>
      <c r="P369" s="42"/>
      <c r="Q369" s="42"/>
      <c r="R369" s="42"/>
      <c r="S369" s="19">
        <f t="shared" si="469"/>
        <v>0</v>
      </c>
      <c r="T369" s="42">
        <f t="shared" si="470"/>
        <v>0</v>
      </c>
      <c r="U369" s="42" t="e">
        <f>SUMIF(#REF!,A369,#REF!)</f>
        <v>#REF!</v>
      </c>
      <c r="V369" s="42" t="e">
        <f>SUMIF(#REF!,A369,#REF!)</f>
        <v>#REF!</v>
      </c>
      <c r="W369" s="42" t="e">
        <f t="shared" si="471"/>
        <v>#REF!</v>
      </c>
      <c r="X369" s="42" t="e">
        <f t="shared" si="472"/>
        <v>#REF!</v>
      </c>
      <c r="Y369" s="42" t="e">
        <f t="shared" si="473"/>
        <v>#REF!</v>
      </c>
      <c r="Z369" s="116" t="e">
        <f t="shared" si="474"/>
        <v>#REF!</v>
      </c>
      <c r="AA369" s="120">
        <f t="shared" si="475"/>
        <v>0</v>
      </c>
      <c r="AB369" s="153">
        <f t="shared" si="460"/>
        <v>0</v>
      </c>
      <c r="AC369" s="1"/>
      <c r="AD369" s="1"/>
      <c r="AE369" s="1"/>
      <c r="AF369" s="1"/>
      <c r="AG369" s="1"/>
      <c r="AH369" s="1"/>
      <c r="AI369" s="1"/>
      <c r="AJ369" s="1"/>
      <c r="AK369" s="1"/>
      <c r="AL369" s="1"/>
      <c r="AM369" s="1"/>
      <c r="AN369" s="1"/>
      <c r="AO369" s="1"/>
    </row>
    <row r="370" spans="1:41" s="3" customFormat="1">
      <c r="A370" s="48">
        <v>3283</v>
      </c>
      <c r="B370" s="53" t="s">
        <v>87</v>
      </c>
      <c r="C370" s="53"/>
      <c r="D370" s="7"/>
      <c r="E370" s="9"/>
      <c r="F370" s="70">
        <v>1</v>
      </c>
      <c r="G370" s="71"/>
      <c r="H370" s="72">
        <f t="shared" si="479"/>
        <v>1</v>
      </c>
      <c r="I370" s="70">
        <v>1</v>
      </c>
      <c r="J370" s="71" t="s">
        <v>216</v>
      </c>
      <c r="K370" s="73">
        <f>SUMIF(exportMMB!D:D,budgetMMB!A370,exportMMB!F:F)</f>
        <v>0</v>
      </c>
      <c r="L370" s="19">
        <f t="shared" si="467"/>
        <v>0</v>
      </c>
      <c r="M370" s="32"/>
      <c r="N370" s="19">
        <f t="shared" si="468"/>
        <v>0</v>
      </c>
      <c r="O370" s="42"/>
      <c r="P370" s="42"/>
      <c r="Q370" s="42"/>
      <c r="R370" s="42"/>
      <c r="S370" s="19">
        <f t="shared" si="469"/>
        <v>0</v>
      </c>
      <c r="T370" s="42">
        <f t="shared" si="470"/>
        <v>0</v>
      </c>
      <c r="U370" s="42" t="e">
        <f>SUMIF(#REF!,A370,#REF!)</f>
        <v>#REF!</v>
      </c>
      <c r="V370" s="42" t="e">
        <f>SUMIF(#REF!,A370,#REF!)</f>
        <v>#REF!</v>
      </c>
      <c r="W370" s="42" t="e">
        <f t="shared" si="471"/>
        <v>#REF!</v>
      </c>
      <c r="X370" s="42" t="e">
        <f t="shared" si="472"/>
        <v>#REF!</v>
      </c>
      <c r="Y370" s="42" t="e">
        <f t="shared" si="473"/>
        <v>#REF!</v>
      </c>
      <c r="Z370" s="116" t="e">
        <f t="shared" si="474"/>
        <v>#REF!</v>
      </c>
      <c r="AA370" s="120">
        <f t="shared" si="475"/>
        <v>0</v>
      </c>
      <c r="AB370" s="153">
        <f t="shared" si="460"/>
        <v>0</v>
      </c>
      <c r="AC370" s="1"/>
      <c r="AD370" s="1"/>
      <c r="AE370" s="1"/>
      <c r="AF370" s="1"/>
      <c r="AG370" s="1"/>
      <c r="AH370" s="1"/>
      <c r="AI370" s="1"/>
      <c r="AJ370" s="1"/>
      <c r="AK370" s="1"/>
      <c r="AL370" s="1"/>
      <c r="AM370" s="1"/>
      <c r="AN370" s="1"/>
      <c r="AO370" s="1"/>
    </row>
    <row r="371" spans="1:41" s="3" customFormat="1">
      <c r="A371" s="48"/>
      <c r="B371" s="55" t="s">
        <v>253</v>
      </c>
      <c r="C371" s="55"/>
      <c r="D371" s="7"/>
      <c r="E371" s="9"/>
      <c r="F371" s="70"/>
      <c r="G371" s="71"/>
      <c r="H371" s="72"/>
      <c r="I371" s="70"/>
      <c r="J371" s="71"/>
      <c r="K371" s="73"/>
      <c r="L371" s="21">
        <f t="shared" ref="L371:R371" si="480">SUM(L350:L370)</f>
        <v>0</v>
      </c>
      <c r="M371" s="28">
        <f t="shared" si="480"/>
        <v>0</v>
      </c>
      <c r="N371" s="21">
        <f t="shared" si="480"/>
        <v>0</v>
      </c>
      <c r="O371" s="43">
        <f t="shared" si="480"/>
        <v>0</v>
      </c>
      <c r="P371" s="43">
        <f t="shared" si="480"/>
        <v>0</v>
      </c>
      <c r="Q371" s="43">
        <f t="shared" ref="Q371" si="481">SUM(Q350:Q370)</f>
        <v>0</v>
      </c>
      <c r="R371" s="43">
        <f t="shared" si="480"/>
        <v>0</v>
      </c>
      <c r="S371" s="21">
        <f>SUM(S350:S370)</f>
        <v>0</v>
      </c>
      <c r="T371" s="43">
        <f>SUM(T350:T370)</f>
        <v>0</v>
      </c>
      <c r="U371" s="46" t="e">
        <f t="shared" ref="U371:V371" si="482">SUM(U350:U370)</f>
        <v>#REF!</v>
      </c>
      <c r="V371" s="46" t="e">
        <f t="shared" si="482"/>
        <v>#REF!</v>
      </c>
      <c r="W371" s="46" t="e">
        <f t="shared" ref="W371:AA371" si="483">SUM(W350:W370)</f>
        <v>#REF!</v>
      </c>
      <c r="X371" s="46" t="e">
        <f t="shared" si="483"/>
        <v>#REF!</v>
      </c>
      <c r="Y371" s="46" t="e">
        <f t="shared" si="483"/>
        <v>#REF!</v>
      </c>
      <c r="Z371" s="142" t="e">
        <f t="shared" si="483"/>
        <v>#REF!</v>
      </c>
      <c r="AA371" s="143">
        <f t="shared" si="483"/>
        <v>0</v>
      </c>
      <c r="AB371" s="161">
        <f t="shared" ref="AB371" si="484">SUM(AB350:AB370)</f>
        <v>0</v>
      </c>
      <c r="AC371" s="1"/>
      <c r="AD371" s="1"/>
      <c r="AE371" s="1"/>
      <c r="AF371" s="1"/>
      <c r="AG371" s="1"/>
      <c r="AH371" s="1"/>
      <c r="AI371" s="1"/>
      <c r="AJ371" s="1"/>
      <c r="AK371" s="1"/>
      <c r="AL371" s="1"/>
      <c r="AM371" s="1"/>
      <c r="AN371" s="1"/>
      <c r="AO371" s="1"/>
    </row>
    <row r="372" spans="1:41" s="3" customFormat="1">
      <c r="A372" s="18"/>
      <c r="B372" s="53"/>
      <c r="C372" s="53"/>
      <c r="D372" s="7"/>
      <c r="E372" s="4"/>
      <c r="F372" s="70"/>
      <c r="G372" s="71"/>
      <c r="H372" s="72"/>
      <c r="I372" s="70"/>
      <c r="J372" s="70"/>
      <c r="K372" s="73"/>
      <c r="L372" s="19"/>
      <c r="M372" s="32"/>
      <c r="N372" s="19"/>
      <c r="O372" s="42"/>
      <c r="P372" s="42"/>
      <c r="Q372" s="42"/>
      <c r="R372" s="42"/>
      <c r="S372" s="19"/>
      <c r="T372" s="42"/>
      <c r="U372" s="42"/>
      <c r="V372" s="42"/>
      <c r="W372" s="42"/>
      <c r="X372" s="42"/>
      <c r="Y372" s="42"/>
      <c r="Z372" s="116"/>
      <c r="AA372" s="120"/>
      <c r="AB372" s="162"/>
      <c r="AC372" s="1"/>
      <c r="AD372" s="1"/>
      <c r="AE372" s="1"/>
      <c r="AF372" s="1"/>
      <c r="AG372" s="1"/>
      <c r="AH372" s="1"/>
      <c r="AI372" s="1"/>
      <c r="AJ372" s="1"/>
      <c r="AK372" s="1"/>
      <c r="AL372" s="1"/>
      <c r="AM372" s="1"/>
      <c r="AN372" s="1"/>
      <c r="AO372" s="1"/>
    </row>
    <row r="373" spans="1:41" s="3" customFormat="1">
      <c r="A373" s="181" t="s">
        <v>191</v>
      </c>
      <c r="B373" s="38" t="s">
        <v>231</v>
      </c>
      <c r="C373" s="38"/>
      <c r="D373" s="7"/>
      <c r="E373" s="9"/>
      <c r="F373" s="70"/>
      <c r="G373" s="71"/>
      <c r="H373" s="72"/>
      <c r="I373" s="70"/>
      <c r="J373" s="71"/>
      <c r="K373" s="73"/>
      <c r="L373" s="19"/>
      <c r="M373" s="32"/>
      <c r="N373" s="19"/>
      <c r="O373" s="42"/>
      <c r="P373" s="42"/>
      <c r="Q373" s="42"/>
      <c r="R373" s="42"/>
      <c r="S373" s="19"/>
      <c r="T373" s="42"/>
      <c r="U373" s="42"/>
      <c r="V373" s="42"/>
      <c r="W373" s="42"/>
      <c r="X373" s="42"/>
      <c r="Y373" s="42"/>
      <c r="Z373" s="116"/>
      <c r="AA373" s="120"/>
      <c r="AB373" s="162"/>
      <c r="AC373" s="1"/>
      <c r="AD373" s="1"/>
      <c r="AE373" s="1"/>
      <c r="AF373" s="1"/>
      <c r="AG373" s="1"/>
      <c r="AH373" s="1"/>
      <c r="AI373" s="1"/>
      <c r="AJ373" s="1"/>
      <c r="AK373" s="1"/>
      <c r="AL373" s="1"/>
      <c r="AM373" s="1"/>
      <c r="AN373" s="1"/>
      <c r="AO373" s="1"/>
    </row>
    <row r="374" spans="1:41" s="3" customFormat="1">
      <c r="A374" s="48">
        <v>3401</v>
      </c>
      <c r="B374" s="53" t="s">
        <v>129</v>
      </c>
      <c r="C374" s="53"/>
      <c r="D374" s="7"/>
      <c r="E374" s="4"/>
      <c r="F374" s="70">
        <v>1</v>
      </c>
      <c r="G374" s="71"/>
      <c r="H374" s="72">
        <f t="shared" ref="H374:H377" si="485">SUM(E374:G374)</f>
        <v>1</v>
      </c>
      <c r="I374" s="70">
        <v>1</v>
      </c>
      <c r="J374" s="71" t="s">
        <v>216</v>
      </c>
      <c r="K374" s="73">
        <f>SUMIF(exportMMB!D:D,budgetMMB!A374,exportMMB!F:F)</f>
        <v>0</v>
      </c>
      <c r="L374" s="19">
        <f t="shared" ref="L374:L390" si="486">H374*I374*K374</f>
        <v>0</v>
      </c>
      <c r="M374" s="32"/>
      <c r="N374" s="19">
        <f t="shared" ref="N374:N390" si="487">MAX(L374-SUM(O374:R374),0)</f>
        <v>0</v>
      </c>
      <c r="O374" s="42"/>
      <c r="P374" s="42"/>
      <c r="Q374" s="42"/>
      <c r="R374" s="42"/>
      <c r="S374" s="19">
        <f t="shared" ref="S374:S390" si="488">L374-SUM(N374:R374)</f>
        <v>0</v>
      </c>
      <c r="T374" s="42">
        <f t="shared" ref="T374:T390" si="489">N374</f>
        <v>0</v>
      </c>
      <c r="U374" s="42" t="e">
        <f>SUMIF(#REF!,A374,#REF!)</f>
        <v>#REF!</v>
      </c>
      <c r="V374" s="42" t="e">
        <f>SUMIF(#REF!,A374,#REF!)</f>
        <v>#REF!</v>
      </c>
      <c r="W374" s="42" t="e">
        <f t="shared" ref="W374:W390" si="490">U374+V374</f>
        <v>#REF!</v>
      </c>
      <c r="X374" s="42" t="e">
        <f t="shared" ref="X374:X390" si="491">MAX(L374-W374,0)</f>
        <v>#REF!</v>
      </c>
      <c r="Y374" s="42" t="e">
        <f t="shared" ref="Y374:Y390" si="492">W374+X374</f>
        <v>#REF!</v>
      </c>
      <c r="Z374" s="116" t="e">
        <f t="shared" ref="Z374:Z390" si="493">L374-Y374</f>
        <v>#REF!</v>
      </c>
      <c r="AA374" s="120">
        <f t="shared" ref="AA374:AA390" si="494">AB374-L374</f>
        <v>0</v>
      </c>
      <c r="AB374" s="153">
        <f t="shared" si="460"/>
        <v>0</v>
      </c>
      <c r="AC374" s="1"/>
      <c r="AD374" s="1"/>
      <c r="AE374" s="1"/>
      <c r="AF374" s="1"/>
      <c r="AG374" s="1"/>
      <c r="AH374" s="1"/>
      <c r="AI374" s="1"/>
      <c r="AJ374" s="1"/>
      <c r="AK374" s="1"/>
      <c r="AL374" s="1"/>
      <c r="AM374" s="1"/>
      <c r="AN374" s="1"/>
      <c r="AO374" s="1"/>
    </row>
    <row r="375" spans="1:41" s="3" customFormat="1">
      <c r="A375" s="48">
        <v>3403</v>
      </c>
      <c r="B375" s="53" t="s">
        <v>130</v>
      </c>
      <c r="C375" s="53"/>
      <c r="D375" s="7"/>
      <c r="E375" s="4"/>
      <c r="F375" s="70">
        <v>1</v>
      </c>
      <c r="G375" s="71"/>
      <c r="H375" s="72">
        <f t="shared" si="485"/>
        <v>1</v>
      </c>
      <c r="I375" s="70">
        <v>1</v>
      </c>
      <c r="J375" s="71" t="s">
        <v>216</v>
      </c>
      <c r="K375" s="73">
        <f>SUMIF(exportMMB!D:D,budgetMMB!A375,exportMMB!F:F)</f>
        <v>0</v>
      </c>
      <c r="L375" s="19">
        <f t="shared" si="486"/>
        <v>0</v>
      </c>
      <c r="M375" s="32"/>
      <c r="N375" s="19">
        <f t="shared" si="487"/>
        <v>0</v>
      </c>
      <c r="O375" s="42"/>
      <c r="P375" s="42"/>
      <c r="Q375" s="42"/>
      <c r="R375" s="42"/>
      <c r="S375" s="19">
        <f t="shared" si="488"/>
        <v>0</v>
      </c>
      <c r="T375" s="42">
        <f t="shared" si="489"/>
        <v>0</v>
      </c>
      <c r="U375" s="42" t="e">
        <f>SUMIF(#REF!,A375,#REF!)</f>
        <v>#REF!</v>
      </c>
      <c r="V375" s="42" t="e">
        <f>SUMIF(#REF!,A375,#REF!)</f>
        <v>#REF!</v>
      </c>
      <c r="W375" s="42" t="e">
        <f t="shared" si="490"/>
        <v>#REF!</v>
      </c>
      <c r="X375" s="42" t="e">
        <f t="shared" si="491"/>
        <v>#REF!</v>
      </c>
      <c r="Y375" s="42" t="e">
        <f t="shared" si="492"/>
        <v>#REF!</v>
      </c>
      <c r="Z375" s="116" t="e">
        <f t="shared" si="493"/>
        <v>#REF!</v>
      </c>
      <c r="AA375" s="120">
        <f t="shared" si="494"/>
        <v>0</v>
      </c>
      <c r="AB375" s="153">
        <f t="shared" si="460"/>
        <v>0</v>
      </c>
      <c r="AC375" s="1"/>
      <c r="AD375" s="1"/>
      <c r="AE375" s="1"/>
      <c r="AF375" s="1"/>
      <c r="AG375" s="1"/>
      <c r="AH375" s="1"/>
      <c r="AI375" s="1"/>
      <c r="AJ375" s="1"/>
      <c r="AK375" s="1"/>
      <c r="AL375" s="1"/>
      <c r="AM375" s="1"/>
      <c r="AN375" s="1"/>
      <c r="AO375" s="1"/>
    </row>
    <row r="376" spans="1:41" s="3" customFormat="1">
      <c r="A376" s="48">
        <v>3405</v>
      </c>
      <c r="B376" s="53" t="s">
        <v>131</v>
      </c>
      <c r="C376" s="53"/>
      <c r="D376" s="7"/>
      <c r="E376" s="9"/>
      <c r="F376" s="70">
        <v>1</v>
      </c>
      <c r="G376" s="71"/>
      <c r="H376" s="72">
        <f t="shared" si="485"/>
        <v>1</v>
      </c>
      <c r="I376" s="70">
        <v>1</v>
      </c>
      <c r="J376" s="71" t="s">
        <v>216</v>
      </c>
      <c r="K376" s="73">
        <f>SUMIF(exportMMB!D:D,budgetMMB!A376,exportMMB!F:F)</f>
        <v>0</v>
      </c>
      <c r="L376" s="19">
        <f t="shared" si="486"/>
        <v>0</v>
      </c>
      <c r="M376" s="32"/>
      <c r="N376" s="19">
        <f t="shared" si="487"/>
        <v>0</v>
      </c>
      <c r="O376" s="42"/>
      <c r="P376" s="42"/>
      <c r="Q376" s="42"/>
      <c r="R376" s="42"/>
      <c r="S376" s="19">
        <f t="shared" si="488"/>
        <v>0</v>
      </c>
      <c r="T376" s="42">
        <f t="shared" si="489"/>
        <v>0</v>
      </c>
      <c r="U376" s="42" t="e">
        <f>SUMIF(#REF!,A376,#REF!)</f>
        <v>#REF!</v>
      </c>
      <c r="V376" s="42" t="e">
        <f>SUMIF(#REF!,A376,#REF!)</f>
        <v>#REF!</v>
      </c>
      <c r="W376" s="42" t="e">
        <f t="shared" si="490"/>
        <v>#REF!</v>
      </c>
      <c r="X376" s="42" t="e">
        <f t="shared" si="491"/>
        <v>#REF!</v>
      </c>
      <c r="Y376" s="42" t="e">
        <f t="shared" si="492"/>
        <v>#REF!</v>
      </c>
      <c r="Z376" s="116" t="e">
        <f t="shared" si="493"/>
        <v>#REF!</v>
      </c>
      <c r="AA376" s="120">
        <f t="shared" si="494"/>
        <v>0</v>
      </c>
      <c r="AB376" s="153">
        <f t="shared" si="460"/>
        <v>0</v>
      </c>
      <c r="AC376" s="1"/>
      <c r="AD376" s="1"/>
      <c r="AE376" s="1"/>
      <c r="AF376" s="1"/>
      <c r="AG376" s="1"/>
      <c r="AH376" s="1"/>
      <c r="AI376" s="1"/>
      <c r="AJ376" s="1"/>
      <c r="AK376" s="1"/>
      <c r="AL376" s="1"/>
      <c r="AM376" s="1"/>
      <c r="AN376" s="1"/>
      <c r="AO376" s="1"/>
    </row>
    <row r="377" spans="1:41" s="3" customFormat="1">
      <c r="A377" s="48">
        <v>3406</v>
      </c>
      <c r="B377" s="53" t="s">
        <v>132</v>
      </c>
      <c r="C377" s="53"/>
      <c r="D377" s="7"/>
      <c r="E377" s="9"/>
      <c r="F377" s="70">
        <v>1</v>
      </c>
      <c r="G377" s="71"/>
      <c r="H377" s="72">
        <f t="shared" si="485"/>
        <v>1</v>
      </c>
      <c r="I377" s="70">
        <v>1</v>
      </c>
      <c r="J377" s="71" t="s">
        <v>216</v>
      </c>
      <c r="K377" s="73">
        <f>SUMIF(exportMMB!D:D,budgetMMB!A377,exportMMB!F:F)</f>
        <v>0</v>
      </c>
      <c r="L377" s="19">
        <f t="shared" si="486"/>
        <v>0</v>
      </c>
      <c r="M377" s="32"/>
      <c r="N377" s="19">
        <f t="shared" si="487"/>
        <v>0</v>
      </c>
      <c r="O377" s="42"/>
      <c r="P377" s="42"/>
      <c r="Q377" s="42"/>
      <c r="R377" s="42"/>
      <c r="S377" s="19">
        <f t="shared" si="488"/>
        <v>0</v>
      </c>
      <c r="T377" s="42">
        <f t="shared" si="489"/>
        <v>0</v>
      </c>
      <c r="U377" s="42" t="e">
        <f>SUMIF(#REF!,A377,#REF!)</f>
        <v>#REF!</v>
      </c>
      <c r="V377" s="42" t="e">
        <f>SUMIF(#REF!,A377,#REF!)</f>
        <v>#REF!</v>
      </c>
      <c r="W377" s="42" t="e">
        <f t="shared" si="490"/>
        <v>#REF!</v>
      </c>
      <c r="X377" s="42" t="e">
        <f t="shared" si="491"/>
        <v>#REF!</v>
      </c>
      <c r="Y377" s="42" t="e">
        <f t="shared" si="492"/>
        <v>#REF!</v>
      </c>
      <c r="Z377" s="116" t="e">
        <f t="shared" si="493"/>
        <v>#REF!</v>
      </c>
      <c r="AA377" s="120">
        <f t="shared" si="494"/>
        <v>0</v>
      </c>
      <c r="AB377" s="153">
        <f t="shared" si="460"/>
        <v>0</v>
      </c>
      <c r="AC377" s="1"/>
      <c r="AD377" s="1"/>
      <c r="AE377" s="1"/>
      <c r="AF377" s="1"/>
      <c r="AG377" s="1"/>
      <c r="AH377" s="1"/>
      <c r="AI377" s="1"/>
      <c r="AJ377" s="1"/>
      <c r="AK377" s="1"/>
      <c r="AL377" s="1"/>
      <c r="AM377" s="1"/>
      <c r="AN377" s="1"/>
      <c r="AO377" s="1"/>
    </row>
    <row r="378" spans="1:41" s="3" customFormat="1">
      <c r="A378" s="180" t="s">
        <v>694</v>
      </c>
      <c r="B378" s="53" t="s">
        <v>406</v>
      </c>
      <c r="C378" s="53"/>
      <c r="D378" s="7"/>
      <c r="E378" s="9"/>
      <c r="F378" s="70">
        <v>1</v>
      </c>
      <c r="G378" s="71"/>
      <c r="H378" s="72">
        <f t="shared" ref="H378:H385" si="495">SUM(E378:G378)</f>
        <v>1</v>
      </c>
      <c r="I378" s="70">
        <v>1</v>
      </c>
      <c r="J378" s="71" t="s">
        <v>216</v>
      </c>
      <c r="K378" s="73">
        <f>SUMIF(exportMMB!D:D,budgetMMB!A378,exportMMB!F:F)</f>
        <v>0</v>
      </c>
      <c r="L378" s="19">
        <f t="shared" si="486"/>
        <v>0</v>
      </c>
      <c r="M378" s="32"/>
      <c r="N378" s="19">
        <f t="shared" si="487"/>
        <v>0</v>
      </c>
      <c r="O378" s="42"/>
      <c r="P378" s="42"/>
      <c r="Q378" s="42"/>
      <c r="R378" s="42"/>
      <c r="S378" s="19">
        <f t="shared" si="488"/>
        <v>0</v>
      </c>
      <c r="T378" s="42">
        <f t="shared" si="489"/>
        <v>0</v>
      </c>
      <c r="U378" s="42" t="e">
        <f>SUMIF(#REF!,A378,#REF!)</f>
        <v>#REF!</v>
      </c>
      <c r="V378" s="42" t="e">
        <f>SUMIF(#REF!,A378,#REF!)</f>
        <v>#REF!</v>
      </c>
      <c r="W378" s="42" t="e">
        <f t="shared" si="490"/>
        <v>#REF!</v>
      </c>
      <c r="X378" s="42" t="e">
        <f t="shared" si="491"/>
        <v>#REF!</v>
      </c>
      <c r="Y378" s="42" t="e">
        <f t="shared" si="492"/>
        <v>#REF!</v>
      </c>
      <c r="Z378" s="116" t="e">
        <f t="shared" si="493"/>
        <v>#REF!</v>
      </c>
      <c r="AA378" s="120">
        <f t="shared" si="494"/>
        <v>0</v>
      </c>
      <c r="AB378" s="153">
        <f t="shared" si="460"/>
        <v>0</v>
      </c>
      <c r="AC378" s="1"/>
      <c r="AD378" s="1"/>
      <c r="AE378" s="1"/>
      <c r="AF378" s="1"/>
      <c r="AG378" s="1"/>
      <c r="AH378" s="1"/>
      <c r="AI378" s="1"/>
      <c r="AJ378" s="1"/>
      <c r="AK378" s="1"/>
      <c r="AL378" s="1"/>
      <c r="AM378" s="1"/>
      <c r="AN378" s="1"/>
      <c r="AO378" s="1"/>
    </row>
    <row r="379" spans="1:41" s="3" customFormat="1">
      <c r="A379" s="180" t="s">
        <v>407</v>
      </c>
      <c r="B379" s="53" t="s">
        <v>408</v>
      </c>
      <c r="C379" s="53"/>
      <c r="D379" s="7"/>
      <c r="E379" s="9"/>
      <c r="F379" s="70">
        <v>1</v>
      </c>
      <c r="G379" s="71"/>
      <c r="H379" s="72">
        <f t="shared" si="495"/>
        <v>1</v>
      </c>
      <c r="I379" s="70">
        <v>1</v>
      </c>
      <c r="J379" s="71" t="s">
        <v>216</v>
      </c>
      <c r="K379" s="73">
        <f>SUMIF(exportMMB!D:D,budgetMMB!A379,exportMMB!F:F)</f>
        <v>0</v>
      </c>
      <c r="L379" s="19">
        <f t="shared" si="486"/>
        <v>0</v>
      </c>
      <c r="M379" s="32"/>
      <c r="N379" s="19">
        <f t="shared" si="487"/>
        <v>0</v>
      </c>
      <c r="O379" s="42"/>
      <c r="P379" s="42"/>
      <c r="Q379" s="42"/>
      <c r="R379" s="42"/>
      <c r="S379" s="19">
        <f t="shared" si="488"/>
        <v>0</v>
      </c>
      <c r="T379" s="42">
        <f t="shared" si="489"/>
        <v>0</v>
      </c>
      <c r="U379" s="42" t="e">
        <f>SUMIF(#REF!,A379,#REF!)</f>
        <v>#REF!</v>
      </c>
      <c r="V379" s="42" t="e">
        <f>SUMIF(#REF!,A379,#REF!)</f>
        <v>#REF!</v>
      </c>
      <c r="W379" s="42" t="e">
        <f t="shared" si="490"/>
        <v>#REF!</v>
      </c>
      <c r="X379" s="42" t="e">
        <f t="shared" si="491"/>
        <v>#REF!</v>
      </c>
      <c r="Y379" s="42" t="e">
        <f t="shared" si="492"/>
        <v>#REF!</v>
      </c>
      <c r="Z379" s="116" t="e">
        <f t="shared" si="493"/>
        <v>#REF!</v>
      </c>
      <c r="AA379" s="120">
        <f t="shared" si="494"/>
        <v>0</v>
      </c>
      <c r="AB379" s="153">
        <f t="shared" si="460"/>
        <v>0</v>
      </c>
      <c r="AC379" s="1"/>
      <c r="AD379" s="1"/>
      <c r="AE379" s="1"/>
      <c r="AF379" s="1"/>
      <c r="AG379" s="1"/>
      <c r="AH379" s="1"/>
      <c r="AI379" s="1"/>
      <c r="AJ379" s="1"/>
      <c r="AK379" s="1"/>
      <c r="AL379" s="1"/>
      <c r="AM379" s="1"/>
      <c r="AN379" s="1"/>
      <c r="AO379" s="1"/>
    </row>
    <row r="380" spans="1:41" s="3" customFormat="1">
      <c r="A380" s="48">
        <v>3410</v>
      </c>
      <c r="B380" s="53" t="s">
        <v>133</v>
      </c>
      <c r="C380" s="53"/>
      <c r="D380" s="7"/>
      <c r="E380" s="9"/>
      <c r="F380" s="70">
        <v>1</v>
      </c>
      <c r="G380" s="71"/>
      <c r="H380" s="72">
        <f t="shared" si="495"/>
        <v>1</v>
      </c>
      <c r="I380" s="70">
        <v>1</v>
      </c>
      <c r="J380" s="71" t="s">
        <v>216</v>
      </c>
      <c r="K380" s="73">
        <f>SUMIF(exportMMB!D:D,budgetMMB!A380,exportMMB!F:F)</f>
        <v>0</v>
      </c>
      <c r="L380" s="19">
        <f t="shared" si="486"/>
        <v>0</v>
      </c>
      <c r="M380" s="32"/>
      <c r="N380" s="19">
        <f t="shared" si="487"/>
        <v>0</v>
      </c>
      <c r="O380" s="42"/>
      <c r="P380" s="42"/>
      <c r="Q380" s="42"/>
      <c r="R380" s="42"/>
      <c r="S380" s="19">
        <f t="shared" si="488"/>
        <v>0</v>
      </c>
      <c r="T380" s="42">
        <f t="shared" si="489"/>
        <v>0</v>
      </c>
      <c r="U380" s="42" t="e">
        <f>SUMIF(#REF!,A380,#REF!)</f>
        <v>#REF!</v>
      </c>
      <c r="V380" s="42" t="e">
        <f>SUMIF(#REF!,A380,#REF!)</f>
        <v>#REF!</v>
      </c>
      <c r="W380" s="42" t="e">
        <f t="shared" si="490"/>
        <v>#REF!</v>
      </c>
      <c r="X380" s="42" t="e">
        <f t="shared" si="491"/>
        <v>#REF!</v>
      </c>
      <c r="Y380" s="42" t="e">
        <f t="shared" si="492"/>
        <v>#REF!</v>
      </c>
      <c r="Z380" s="116" t="e">
        <f t="shared" si="493"/>
        <v>#REF!</v>
      </c>
      <c r="AA380" s="120">
        <f t="shared" si="494"/>
        <v>0</v>
      </c>
      <c r="AB380" s="153">
        <f t="shared" si="460"/>
        <v>0</v>
      </c>
      <c r="AC380" s="1"/>
      <c r="AD380" s="1"/>
      <c r="AE380" s="1"/>
      <c r="AF380" s="1"/>
      <c r="AG380" s="1"/>
      <c r="AH380" s="1"/>
      <c r="AI380" s="1"/>
      <c r="AJ380" s="1"/>
      <c r="AK380" s="1"/>
      <c r="AL380" s="1"/>
      <c r="AM380" s="1"/>
      <c r="AN380" s="1"/>
      <c r="AO380" s="1"/>
    </row>
    <row r="381" spans="1:41" s="3" customFormat="1">
      <c r="A381" s="180" t="s">
        <v>409</v>
      </c>
      <c r="B381" s="53" t="s">
        <v>42</v>
      </c>
      <c r="C381" s="53"/>
      <c r="D381" s="7"/>
      <c r="E381" s="9"/>
      <c r="F381" s="70">
        <v>1</v>
      </c>
      <c r="G381" s="71"/>
      <c r="H381" s="72">
        <f t="shared" si="495"/>
        <v>1</v>
      </c>
      <c r="I381" s="70">
        <v>1</v>
      </c>
      <c r="J381" s="71" t="s">
        <v>216</v>
      </c>
      <c r="K381" s="73">
        <f>SUMIF(exportMMB!D:D,budgetMMB!A381,exportMMB!F:F)</f>
        <v>0</v>
      </c>
      <c r="L381" s="19">
        <f t="shared" si="486"/>
        <v>0</v>
      </c>
      <c r="M381" s="32"/>
      <c r="N381" s="19">
        <f t="shared" si="487"/>
        <v>0</v>
      </c>
      <c r="O381" s="42"/>
      <c r="P381" s="42"/>
      <c r="Q381" s="42"/>
      <c r="R381" s="42"/>
      <c r="S381" s="19">
        <f t="shared" si="488"/>
        <v>0</v>
      </c>
      <c r="T381" s="42">
        <f t="shared" si="489"/>
        <v>0</v>
      </c>
      <c r="U381" s="42" t="e">
        <f>SUMIF(#REF!,A381,#REF!)</f>
        <v>#REF!</v>
      </c>
      <c r="V381" s="42" t="e">
        <f>SUMIF(#REF!,A381,#REF!)</f>
        <v>#REF!</v>
      </c>
      <c r="W381" s="42" t="e">
        <f t="shared" si="490"/>
        <v>#REF!</v>
      </c>
      <c r="X381" s="42" t="e">
        <f t="shared" si="491"/>
        <v>#REF!</v>
      </c>
      <c r="Y381" s="42" t="e">
        <f t="shared" si="492"/>
        <v>#REF!</v>
      </c>
      <c r="Z381" s="116" t="e">
        <f t="shared" si="493"/>
        <v>#REF!</v>
      </c>
      <c r="AA381" s="120">
        <f t="shared" si="494"/>
        <v>0</v>
      </c>
      <c r="AB381" s="153">
        <f t="shared" si="460"/>
        <v>0</v>
      </c>
      <c r="AC381" s="1"/>
      <c r="AD381" s="1"/>
      <c r="AE381" s="1"/>
      <c r="AF381" s="1"/>
      <c r="AG381" s="1"/>
      <c r="AH381" s="1"/>
      <c r="AI381" s="1"/>
      <c r="AJ381" s="1"/>
      <c r="AK381" s="1"/>
      <c r="AL381" s="1"/>
      <c r="AM381" s="1"/>
      <c r="AN381" s="1"/>
      <c r="AO381" s="1"/>
    </row>
    <row r="382" spans="1:41" s="3" customFormat="1">
      <c r="A382" s="48">
        <v>3440</v>
      </c>
      <c r="B382" s="53" t="s">
        <v>85</v>
      </c>
      <c r="C382" s="53"/>
      <c r="D382" s="7"/>
      <c r="E382" s="9"/>
      <c r="F382" s="70">
        <v>1</v>
      </c>
      <c r="G382" s="71"/>
      <c r="H382" s="72">
        <f t="shared" si="495"/>
        <v>1</v>
      </c>
      <c r="I382" s="70">
        <v>1</v>
      </c>
      <c r="J382" s="71" t="s">
        <v>216</v>
      </c>
      <c r="K382" s="73">
        <f>SUMIF(exportMMB!D:D,budgetMMB!A382,exportMMB!F:F)</f>
        <v>0</v>
      </c>
      <c r="L382" s="19">
        <f t="shared" si="486"/>
        <v>0</v>
      </c>
      <c r="M382" s="32"/>
      <c r="N382" s="19">
        <f t="shared" si="487"/>
        <v>0</v>
      </c>
      <c r="O382" s="42"/>
      <c r="P382" s="42"/>
      <c r="Q382" s="42"/>
      <c r="R382" s="42"/>
      <c r="S382" s="19">
        <f t="shared" si="488"/>
        <v>0</v>
      </c>
      <c r="T382" s="42">
        <f t="shared" si="489"/>
        <v>0</v>
      </c>
      <c r="U382" s="42" t="e">
        <f>SUMIF(#REF!,A382,#REF!)</f>
        <v>#REF!</v>
      </c>
      <c r="V382" s="42" t="e">
        <f>SUMIF(#REF!,A382,#REF!)</f>
        <v>#REF!</v>
      </c>
      <c r="W382" s="42" t="e">
        <f t="shared" si="490"/>
        <v>#REF!</v>
      </c>
      <c r="X382" s="42" t="e">
        <f t="shared" si="491"/>
        <v>#REF!</v>
      </c>
      <c r="Y382" s="42" t="e">
        <f t="shared" si="492"/>
        <v>#REF!</v>
      </c>
      <c r="Z382" s="116" t="e">
        <f t="shared" si="493"/>
        <v>#REF!</v>
      </c>
      <c r="AA382" s="120">
        <f t="shared" si="494"/>
        <v>0</v>
      </c>
      <c r="AB382" s="153">
        <f t="shared" si="460"/>
        <v>0</v>
      </c>
      <c r="AC382" s="1"/>
      <c r="AD382" s="1"/>
      <c r="AE382" s="1"/>
      <c r="AF382" s="1"/>
      <c r="AG382" s="1"/>
      <c r="AH382" s="1"/>
      <c r="AI382" s="1"/>
      <c r="AJ382" s="1"/>
      <c r="AK382" s="1"/>
      <c r="AL382" s="1"/>
      <c r="AM382" s="1"/>
      <c r="AN382" s="1"/>
      <c r="AO382" s="1"/>
    </row>
    <row r="383" spans="1:41" s="3" customFormat="1">
      <c r="A383" s="48">
        <v>3441</v>
      </c>
      <c r="B383" s="53" t="s">
        <v>43</v>
      </c>
      <c r="C383" s="53"/>
      <c r="D383" s="7"/>
      <c r="E383" s="9"/>
      <c r="F383" s="70">
        <v>1</v>
      </c>
      <c r="G383" s="71"/>
      <c r="H383" s="72">
        <f t="shared" si="495"/>
        <v>1</v>
      </c>
      <c r="I383" s="70">
        <v>1</v>
      </c>
      <c r="J383" s="71" t="s">
        <v>216</v>
      </c>
      <c r="K383" s="73">
        <f>SUMIF(exportMMB!D:D,budgetMMB!A383,exportMMB!F:F)</f>
        <v>0</v>
      </c>
      <c r="L383" s="19">
        <f t="shared" si="486"/>
        <v>0</v>
      </c>
      <c r="M383" s="32"/>
      <c r="N383" s="19">
        <f t="shared" si="487"/>
        <v>0</v>
      </c>
      <c r="O383" s="42"/>
      <c r="P383" s="42"/>
      <c r="Q383" s="42"/>
      <c r="R383" s="42"/>
      <c r="S383" s="19">
        <f t="shared" si="488"/>
        <v>0</v>
      </c>
      <c r="T383" s="42">
        <f t="shared" si="489"/>
        <v>0</v>
      </c>
      <c r="U383" s="42" t="e">
        <f>SUMIF(#REF!,A383,#REF!)</f>
        <v>#REF!</v>
      </c>
      <c r="V383" s="42" t="e">
        <f>SUMIF(#REF!,A383,#REF!)</f>
        <v>#REF!</v>
      </c>
      <c r="W383" s="42" t="e">
        <f t="shared" si="490"/>
        <v>#REF!</v>
      </c>
      <c r="X383" s="42" t="e">
        <f t="shared" si="491"/>
        <v>#REF!</v>
      </c>
      <c r="Y383" s="42" t="e">
        <f t="shared" si="492"/>
        <v>#REF!</v>
      </c>
      <c r="Z383" s="116" t="e">
        <f t="shared" si="493"/>
        <v>#REF!</v>
      </c>
      <c r="AA383" s="120">
        <f t="shared" si="494"/>
        <v>0</v>
      </c>
      <c r="AB383" s="153">
        <f t="shared" si="460"/>
        <v>0</v>
      </c>
      <c r="AC383" s="1"/>
      <c r="AD383" s="1"/>
      <c r="AE383" s="1"/>
      <c r="AF383" s="1"/>
      <c r="AG383" s="1"/>
      <c r="AH383" s="1"/>
      <c r="AI383" s="1"/>
      <c r="AJ383" s="1"/>
      <c r="AK383" s="1"/>
      <c r="AL383" s="1"/>
      <c r="AM383" s="1"/>
      <c r="AN383" s="1"/>
      <c r="AO383" s="1"/>
    </row>
    <row r="384" spans="1:41" s="3" customFormat="1">
      <c r="A384" s="48">
        <v>3442</v>
      </c>
      <c r="B384" s="53" t="s">
        <v>134</v>
      </c>
      <c r="C384" s="53"/>
      <c r="D384" s="7"/>
      <c r="E384" s="9"/>
      <c r="F384" s="70">
        <v>1</v>
      </c>
      <c r="G384" s="71"/>
      <c r="H384" s="72">
        <f t="shared" si="495"/>
        <v>1</v>
      </c>
      <c r="I384" s="70">
        <v>1</v>
      </c>
      <c r="J384" s="71" t="s">
        <v>216</v>
      </c>
      <c r="K384" s="73">
        <f>SUMIF(exportMMB!D:D,budgetMMB!A384,exportMMB!F:F)</f>
        <v>0</v>
      </c>
      <c r="L384" s="19">
        <f t="shared" si="486"/>
        <v>0</v>
      </c>
      <c r="M384" s="32"/>
      <c r="N384" s="19">
        <f t="shared" si="487"/>
        <v>0</v>
      </c>
      <c r="O384" s="42"/>
      <c r="P384" s="42"/>
      <c r="Q384" s="42"/>
      <c r="R384" s="42"/>
      <c r="S384" s="19">
        <f t="shared" si="488"/>
        <v>0</v>
      </c>
      <c r="T384" s="42">
        <f t="shared" si="489"/>
        <v>0</v>
      </c>
      <c r="U384" s="42" t="e">
        <f>SUMIF(#REF!,A384,#REF!)</f>
        <v>#REF!</v>
      </c>
      <c r="V384" s="42" t="e">
        <f>SUMIF(#REF!,A384,#REF!)</f>
        <v>#REF!</v>
      </c>
      <c r="W384" s="42" t="e">
        <f t="shared" si="490"/>
        <v>#REF!</v>
      </c>
      <c r="X384" s="42" t="e">
        <f t="shared" si="491"/>
        <v>#REF!</v>
      </c>
      <c r="Y384" s="42" t="e">
        <f t="shared" si="492"/>
        <v>#REF!</v>
      </c>
      <c r="Z384" s="116" t="e">
        <f t="shared" si="493"/>
        <v>#REF!</v>
      </c>
      <c r="AA384" s="120">
        <f t="shared" si="494"/>
        <v>0</v>
      </c>
      <c r="AB384" s="153">
        <f t="shared" si="460"/>
        <v>0</v>
      </c>
      <c r="AC384" s="1"/>
      <c r="AD384" s="1"/>
      <c r="AE384" s="1"/>
      <c r="AF384" s="1"/>
      <c r="AG384" s="1"/>
      <c r="AH384" s="1"/>
      <c r="AI384" s="1"/>
      <c r="AJ384" s="1"/>
      <c r="AK384" s="1"/>
      <c r="AL384" s="1"/>
      <c r="AM384" s="1"/>
      <c r="AN384" s="1"/>
      <c r="AO384" s="1"/>
    </row>
    <row r="385" spans="1:41" s="3" customFormat="1">
      <c r="A385" s="180" t="s">
        <v>410</v>
      </c>
      <c r="B385" s="53" t="s">
        <v>412</v>
      </c>
      <c r="C385" s="53"/>
      <c r="D385" s="7"/>
      <c r="E385" s="9"/>
      <c r="F385" s="70">
        <v>1</v>
      </c>
      <c r="G385" s="71"/>
      <c r="H385" s="72">
        <f t="shared" si="495"/>
        <v>1</v>
      </c>
      <c r="I385" s="70">
        <v>1</v>
      </c>
      <c r="J385" s="71" t="s">
        <v>216</v>
      </c>
      <c r="K385" s="73">
        <f>SUMIF(exportMMB!D:D,budgetMMB!A385,exportMMB!F:F)</f>
        <v>0</v>
      </c>
      <c r="L385" s="19">
        <f t="shared" si="486"/>
        <v>0</v>
      </c>
      <c r="M385" s="32"/>
      <c r="N385" s="19">
        <f t="shared" si="487"/>
        <v>0</v>
      </c>
      <c r="O385" s="42"/>
      <c r="P385" s="42"/>
      <c r="Q385" s="42"/>
      <c r="R385" s="42"/>
      <c r="S385" s="19">
        <f t="shared" si="488"/>
        <v>0</v>
      </c>
      <c r="T385" s="42">
        <f t="shared" si="489"/>
        <v>0</v>
      </c>
      <c r="U385" s="42" t="e">
        <f>SUMIF(#REF!,A385,#REF!)</f>
        <v>#REF!</v>
      </c>
      <c r="V385" s="42" t="e">
        <f>SUMIF(#REF!,A385,#REF!)</f>
        <v>#REF!</v>
      </c>
      <c r="W385" s="42" t="e">
        <f t="shared" si="490"/>
        <v>#REF!</v>
      </c>
      <c r="X385" s="42" t="e">
        <f t="shared" si="491"/>
        <v>#REF!</v>
      </c>
      <c r="Y385" s="42" t="e">
        <f t="shared" si="492"/>
        <v>#REF!</v>
      </c>
      <c r="Z385" s="116" t="e">
        <f t="shared" si="493"/>
        <v>#REF!</v>
      </c>
      <c r="AA385" s="120">
        <f t="shared" si="494"/>
        <v>0</v>
      </c>
      <c r="AB385" s="153">
        <f t="shared" si="460"/>
        <v>0</v>
      </c>
      <c r="AC385" s="1"/>
      <c r="AD385" s="1"/>
      <c r="AE385" s="1"/>
      <c r="AF385" s="1"/>
      <c r="AG385" s="1"/>
      <c r="AH385" s="1"/>
      <c r="AI385" s="1"/>
      <c r="AJ385" s="1"/>
      <c r="AK385" s="1"/>
      <c r="AL385" s="1"/>
      <c r="AM385" s="1"/>
      <c r="AN385" s="1"/>
      <c r="AO385" s="1"/>
    </row>
    <row r="386" spans="1:41" s="3" customFormat="1">
      <c r="A386" s="180" t="s">
        <v>411</v>
      </c>
      <c r="B386" s="53" t="s">
        <v>413</v>
      </c>
      <c r="C386" s="53"/>
      <c r="D386" s="7"/>
      <c r="E386" s="9"/>
      <c r="F386" s="70">
        <v>1</v>
      </c>
      <c r="G386" s="71"/>
      <c r="H386" s="72">
        <f t="shared" ref="H386:H390" si="496">SUM(E386:G386)</f>
        <v>1</v>
      </c>
      <c r="I386" s="70">
        <v>1</v>
      </c>
      <c r="J386" s="71" t="s">
        <v>216</v>
      </c>
      <c r="K386" s="73">
        <f>SUMIF(exportMMB!D:D,budgetMMB!A386,exportMMB!F:F)</f>
        <v>0</v>
      </c>
      <c r="L386" s="19">
        <f t="shared" si="486"/>
        <v>0</v>
      </c>
      <c r="M386" s="32"/>
      <c r="N386" s="19">
        <f t="shared" si="487"/>
        <v>0</v>
      </c>
      <c r="O386" s="42"/>
      <c r="P386" s="42"/>
      <c r="Q386" s="42"/>
      <c r="R386" s="42"/>
      <c r="S386" s="19">
        <f t="shared" si="488"/>
        <v>0</v>
      </c>
      <c r="T386" s="42">
        <f t="shared" si="489"/>
        <v>0</v>
      </c>
      <c r="U386" s="42" t="e">
        <f>SUMIF(#REF!,A386,#REF!)</f>
        <v>#REF!</v>
      </c>
      <c r="V386" s="42" t="e">
        <f>SUMIF(#REF!,A386,#REF!)</f>
        <v>#REF!</v>
      </c>
      <c r="W386" s="42" t="e">
        <f t="shared" si="490"/>
        <v>#REF!</v>
      </c>
      <c r="X386" s="42" t="e">
        <f t="shared" si="491"/>
        <v>#REF!</v>
      </c>
      <c r="Y386" s="42" t="e">
        <f t="shared" si="492"/>
        <v>#REF!</v>
      </c>
      <c r="Z386" s="116" t="e">
        <f t="shared" si="493"/>
        <v>#REF!</v>
      </c>
      <c r="AA386" s="120">
        <f t="shared" si="494"/>
        <v>0</v>
      </c>
      <c r="AB386" s="153">
        <f t="shared" si="460"/>
        <v>0</v>
      </c>
      <c r="AC386" s="1"/>
      <c r="AD386" s="1"/>
      <c r="AE386" s="1"/>
      <c r="AF386" s="1"/>
      <c r="AG386" s="1"/>
      <c r="AH386" s="1"/>
      <c r="AI386" s="1"/>
      <c r="AJ386" s="1"/>
      <c r="AK386" s="1"/>
      <c r="AL386" s="1"/>
      <c r="AM386" s="1"/>
      <c r="AN386" s="1"/>
      <c r="AO386" s="1"/>
    </row>
    <row r="387" spans="1:41" s="3" customFormat="1">
      <c r="A387" s="48">
        <v>3447</v>
      </c>
      <c r="B387" s="53" t="s">
        <v>135</v>
      </c>
      <c r="C387" s="53"/>
      <c r="D387" s="7"/>
      <c r="E387" s="9"/>
      <c r="F387" s="70">
        <v>1</v>
      </c>
      <c r="G387" s="71"/>
      <c r="H387" s="72">
        <f t="shared" si="496"/>
        <v>1</v>
      </c>
      <c r="I387" s="70">
        <v>1</v>
      </c>
      <c r="J387" s="71" t="s">
        <v>216</v>
      </c>
      <c r="K387" s="73">
        <f>SUMIF(exportMMB!D:D,budgetMMB!A387,exportMMB!F:F)</f>
        <v>0</v>
      </c>
      <c r="L387" s="19">
        <f t="shared" si="486"/>
        <v>0</v>
      </c>
      <c r="M387" s="32"/>
      <c r="N387" s="19">
        <f t="shared" si="487"/>
        <v>0</v>
      </c>
      <c r="O387" s="42"/>
      <c r="P387" s="42"/>
      <c r="Q387" s="42"/>
      <c r="R387" s="42"/>
      <c r="S387" s="19">
        <f t="shared" si="488"/>
        <v>0</v>
      </c>
      <c r="T387" s="42">
        <f t="shared" si="489"/>
        <v>0</v>
      </c>
      <c r="U387" s="42" t="e">
        <f>SUMIF(#REF!,A387,#REF!)</f>
        <v>#REF!</v>
      </c>
      <c r="V387" s="42" t="e">
        <f>SUMIF(#REF!,A387,#REF!)</f>
        <v>#REF!</v>
      </c>
      <c r="W387" s="42" t="e">
        <f t="shared" si="490"/>
        <v>#REF!</v>
      </c>
      <c r="X387" s="42" t="e">
        <f t="shared" si="491"/>
        <v>#REF!</v>
      </c>
      <c r="Y387" s="42" t="e">
        <f t="shared" si="492"/>
        <v>#REF!</v>
      </c>
      <c r="Z387" s="116" t="e">
        <f t="shared" si="493"/>
        <v>#REF!</v>
      </c>
      <c r="AA387" s="120">
        <f t="shared" si="494"/>
        <v>0</v>
      </c>
      <c r="AB387" s="153">
        <f t="shared" si="460"/>
        <v>0</v>
      </c>
      <c r="AC387" s="1"/>
      <c r="AD387" s="1"/>
      <c r="AE387" s="1"/>
      <c r="AF387" s="1"/>
      <c r="AG387" s="1"/>
      <c r="AH387" s="1"/>
      <c r="AI387" s="1"/>
      <c r="AJ387" s="1"/>
      <c r="AK387" s="1"/>
      <c r="AL387" s="1"/>
      <c r="AM387" s="1"/>
      <c r="AN387" s="1"/>
      <c r="AO387" s="1"/>
    </row>
    <row r="388" spans="1:41" s="3" customFormat="1">
      <c r="A388" s="48">
        <v>3450</v>
      </c>
      <c r="B388" s="53" t="s">
        <v>414</v>
      </c>
      <c r="C388" s="53"/>
      <c r="D388" s="7"/>
      <c r="E388" s="9"/>
      <c r="F388" s="70">
        <v>1</v>
      </c>
      <c r="G388" s="71"/>
      <c r="H388" s="72">
        <f t="shared" si="496"/>
        <v>1</v>
      </c>
      <c r="I388" s="70">
        <v>1</v>
      </c>
      <c r="J388" s="71" t="s">
        <v>216</v>
      </c>
      <c r="K388" s="73">
        <f>SUMIF(exportMMB!D:D,budgetMMB!A388,exportMMB!F:F)</f>
        <v>0</v>
      </c>
      <c r="L388" s="19">
        <f t="shared" si="486"/>
        <v>0</v>
      </c>
      <c r="M388" s="32"/>
      <c r="N388" s="19">
        <f t="shared" si="487"/>
        <v>0</v>
      </c>
      <c r="O388" s="42"/>
      <c r="P388" s="42"/>
      <c r="Q388" s="42"/>
      <c r="R388" s="42"/>
      <c r="S388" s="19">
        <f t="shared" si="488"/>
        <v>0</v>
      </c>
      <c r="T388" s="42">
        <f t="shared" si="489"/>
        <v>0</v>
      </c>
      <c r="U388" s="42" t="e">
        <f>SUMIF(#REF!,A388,#REF!)</f>
        <v>#REF!</v>
      </c>
      <c r="V388" s="42" t="e">
        <f>SUMIF(#REF!,A388,#REF!)</f>
        <v>#REF!</v>
      </c>
      <c r="W388" s="42" t="e">
        <f t="shared" si="490"/>
        <v>#REF!</v>
      </c>
      <c r="X388" s="42" t="e">
        <f t="shared" si="491"/>
        <v>#REF!</v>
      </c>
      <c r="Y388" s="42" t="e">
        <f t="shared" si="492"/>
        <v>#REF!</v>
      </c>
      <c r="Z388" s="116" t="e">
        <f t="shared" si="493"/>
        <v>#REF!</v>
      </c>
      <c r="AA388" s="120">
        <f t="shared" si="494"/>
        <v>0</v>
      </c>
      <c r="AB388" s="153">
        <f t="shared" si="460"/>
        <v>0</v>
      </c>
      <c r="AC388" s="1"/>
      <c r="AD388" s="1"/>
      <c r="AE388" s="1"/>
      <c r="AF388" s="1"/>
      <c r="AG388" s="1"/>
      <c r="AH388" s="1"/>
      <c r="AI388" s="1"/>
      <c r="AJ388" s="1"/>
      <c r="AK388" s="1"/>
      <c r="AL388" s="1"/>
      <c r="AM388" s="1"/>
      <c r="AN388" s="1"/>
      <c r="AO388" s="1"/>
    </row>
    <row r="389" spans="1:41" s="3" customFormat="1">
      <c r="A389" s="180" t="s">
        <v>266</v>
      </c>
      <c r="B389" s="53" t="s">
        <v>415</v>
      </c>
      <c r="C389" s="53"/>
      <c r="D389" s="7"/>
      <c r="E389" s="9"/>
      <c r="F389" s="70">
        <v>1</v>
      </c>
      <c r="G389" s="71"/>
      <c r="H389" s="72">
        <f t="shared" si="496"/>
        <v>1</v>
      </c>
      <c r="I389" s="70">
        <v>1</v>
      </c>
      <c r="J389" s="71" t="s">
        <v>216</v>
      </c>
      <c r="K389" s="73">
        <f>SUMIF(exportMMB!D:D,budgetMMB!A389,exportMMB!F:F)</f>
        <v>0</v>
      </c>
      <c r="L389" s="19">
        <f t="shared" si="486"/>
        <v>0</v>
      </c>
      <c r="M389" s="32"/>
      <c r="N389" s="19">
        <f t="shared" si="487"/>
        <v>0</v>
      </c>
      <c r="O389" s="42"/>
      <c r="P389" s="42"/>
      <c r="Q389" s="42"/>
      <c r="R389" s="42"/>
      <c r="S389" s="19">
        <f t="shared" si="488"/>
        <v>0</v>
      </c>
      <c r="T389" s="42">
        <f t="shared" si="489"/>
        <v>0</v>
      </c>
      <c r="U389" s="42" t="e">
        <f>SUMIF(#REF!,A389,#REF!)</f>
        <v>#REF!</v>
      </c>
      <c r="V389" s="42" t="e">
        <f>SUMIF(#REF!,A389,#REF!)</f>
        <v>#REF!</v>
      </c>
      <c r="W389" s="42" t="e">
        <f t="shared" si="490"/>
        <v>#REF!</v>
      </c>
      <c r="X389" s="42" t="e">
        <f t="shared" si="491"/>
        <v>#REF!</v>
      </c>
      <c r="Y389" s="42" t="e">
        <f t="shared" si="492"/>
        <v>#REF!</v>
      </c>
      <c r="Z389" s="116" t="e">
        <f t="shared" si="493"/>
        <v>#REF!</v>
      </c>
      <c r="AA389" s="120">
        <f t="shared" si="494"/>
        <v>0</v>
      </c>
      <c r="AB389" s="153">
        <f t="shared" si="460"/>
        <v>0</v>
      </c>
      <c r="AC389" s="1"/>
      <c r="AD389" s="1"/>
      <c r="AE389" s="1"/>
      <c r="AF389" s="1"/>
      <c r="AG389" s="1"/>
      <c r="AH389" s="1"/>
      <c r="AI389" s="1"/>
      <c r="AJ389" s="1"/>
      <c r="AK389" s="1"/>
      <c r="AL389" s="1"/>
      <c r="AM389" s="1"/>
      <c r="AN389" s="1"/>
      <c r="AO389" s="1"/>
    </row>
    <row r="390" spans="1:41" s="3" customFormat="1">
      <c r="A390" s="48">
        <v>3483</v>
      </c>
      <c r="B390" s="53" t="s">
        <v>136</v>
      </c>
      <c r="C390" s="53"/>
      <c r="D390" s="7"/>
      <c r="E390" s="9"/>
      <c r="F390" s="70">
        <v>1</v>
      </c>
      <c r="G390" s="71"/>
      <c r="H390" s="72">
        <f t="shared" si="496"/>
        <v>1</v>
      </c>
      <c r="I390" s="70">
        <v>1</v>
      </c>
      <c r="J390" s="71" t="s">
        <v>216</v>
      </c>
      <c r="K390" s="73">
        <f>SUMIF(exportMMB!D:D,budgetMMB!A390,exportMMB!F:F)</f>
        <v>0</v>
      </c>
      <c r="L390" s="19">
        <f t="shared" si="486"/>
        <v>0</v>
      </c>
      <c r="M390" s="32"/>
      <c r="N390" s="19">
        <f t="shared" si="487"/>
        <v>0</v>
      </c>
      <c r="O390" s="42"/>
      <c r="P390" s="42"/>
      <c r="Q390" s="42"/>
      <c r="R390" s="42"/>
      <c r="S390" s="19">
        <f t="shared" si="488"/>
        <v>0</v>
      </c>
      <c r="T390" s="42">
        <f t="shared" si="489"/>
        <v>0</v>
      </c>
      <c r="U390" s="42" t="e">
        <f>SUMIF(#REF!,A390,#REF!)</f>
        <v>#REF!</v>
      </c>
      <c r="V390" s="42" t="e">
        <f>SUMIF(#REF!,A390,#REF!)</f>
        <v>#REF!</v>
      </c>
      <c r="W390" s="42" t="e">
        <f t="shared" si="490"/>
        <v>#REF!</v>
      </c>
      <c r="X390" s="42" t="e">
        <f t="shared" si="491"/>
        <v>#REF!</v>
      </c>
      <c r="Y390" s="42" t="e">
        <f t="shared" si="492"/>
        <v>#REF!</v>
      </c>
      <c r="Z390" s="116" t="e">
        <f t="shared" si="493"/>
        <v>#REF!</v>
      </c>
      <c r="AA390" s="120">
        <f t="shared" si="494"/>
        <v>0</v>
      </c>
      <c r="AB390" s="153">
        <f t="shared" si="460"/>
        <v>0</v>
      </c>
      <c r="AC390" s="1"/>
      <c r="AD390" s="1"/>
      <c r="AE390" s="1"/>
      <c r="AF390" s="1"/>
      <c r="AG390" s="1"/>
      <c r="AH390" s="1"/>
      <c r="AI390" s="1"/>
      <c r="AJ390" s="1"/>
      <c r="AK390" s="1"/>
      <c r="AL390" s="1"/>
      <c r="AM390" s="1"/>
      <c r="AN390" s="1"/>
      <c r="AO390" s="1"/>
    </row>
    <row r="391" spans="1:41" s="3" customFormat="1">
      <c r="A391" s="48"/>
      <c r="B391" s="55" t="s">
        <v>253</v>
      </c>
      <c r="C391" s="55"/>
      <c r="D391" s="7"/>
      <c r="E391" s="9"/>
      <c r="F391" s="70"/>
      <c r="G391" s="71"/>
      <c r="H391" s="72"/>
      <c r="I391" s="70"/>
      <c r="J391" s="71"/>
      <c r="K391" s="73"/>
      <c r="L391" s="21">
        <f t="shared" ref="L391:S391" si="497">SUM(L374:L390)</f>
        <v>0</v>
      </c>
      <c r="M391" s="28">
        <f t="shared" si="497"/>
        <v>0</v>
      </c>
      <c r="N391" s="21">
        <f t="shared" si="497"/>
        <v>0</v>
      </c>
      <c r="O391" s="43">
        <f t="shared" si="497"/>
        <v>0</v>
      </c>
      <c r="P391" s="43">
        <f t="shared" si="497"/>
        <v>0</v>
      </c>
      <c r="Q391" s="43">
        <f t="shared" ref="Q391" si="498">SUM(Q374:Q390)</f>
        <v>0</v>
      </c>
      <c r="R391" s="43">
        <f t="shared" si="497"/>
        <v>0</v>
      </c>
      <c r="S391" s="21">
        <f t="shared" si="497"/>
        <v>0</v>
      </c>
      <c r="T391" s="43">
        <f>SUM(T374:T390)</f>
        <v>0</v>
      </c>
      <c r="U391" s="46" t="e">
        <f t="shared" ref="U391:V391" si="499">SUM(U374:U390)</f>
        <v>#REF!</v>
      </c>
      <c r="V391" s="46" t="e">
        <f t="shared" si="499"/>
        <v>#REF!</v>
      </c>
      <c r="W391" s="46" t="e">
        <f t="shared" ref="W391:AA391" si="500">SUM(W374:W390)</f>
        <v>#REF!</v>
      </c>
      <c r="X391" s="46" t="e">
        <f t="shared" si="500"/>
        <v>#REF!</v>
      </c>
      <c r="Y391" s="46" t="e">
        <f t="shared" si="500"/>
        <v>#REF!</v>
      </c>
      <c r="Z391" s="142" t="e">
        <f t="shared" si="500"/>
        <v>#REF!</v>
      </c>
      <c r="AA391" s="143">
        <f t="shared" si="500"/>
        <v>0</v>
      </c>
      <c r="AB391" s="161">
        <f t="shared" ref="AB391" si="501">SUM(AB374:AB390)</f>
        <v>0</v>
      </c>
      <c r="AC391" s="1"/>
      <c r="AD391" s="1"/>
      <c r="AE391" s="1"/>
      <c r="AF391" s="1"/>
      <c r="AG391" s="1"/>
      <c r="AH391" s="1"/>
      <c r="AI391" s="1"/>
      <c r="AJ391" s="1"/>
      <c r="AK391" s="1"/>
      <c r="AL391" s="1"/>
      <c r="AM391" s="1"/>
      <c r="AN391" s="1"/>
      <c r="AO391" s="1"/>
    </row>
    <row r="392" spans="1:41" s="3" customFormat="1">
      <c r="A392" s="18"/>
      <c r="B392" s="53"/>
      <c r="C392" s="53"/>
      <c r="D392" s="7"/>
      <c r="E392" s="4"/>
      <c r="F392" s="70"/>
      <c r="G392" s="71"/>
      <c r="H392" s="72"/>
      <c r="I392" s="70"/>
      <c r="J392" s="70"/>
      <c r="K392" s="73"/>
      <c r="L392" s="19"/>
      <c r="M392" s="32"/>
      <c r="N392" s="19"/>
      <c r="O392" s="42"/>
      <c r="P392" s="42"/>
      <c r="Q392" s="42"/>
      <c r="R392" s="42"/>
      <c r="S392" s="19"/>
      <c r="T392" s="42"/>
      <c r="U392" s="42"/>
      <c r="V392" s="42"/>
      <c r="W392" s="42"/>
      <c r="X392" s="42"/>
      <c r="Y392" s="46"/>
      <c r="Z392" s="116"/>
      <c r="AA392" s="120"/>
      <c r="AB392" s="162"/>
      <c r="AC392" s="1"/>
      <c r="AD392" s="1"/>
      <c r="AE392" s="1"/>
      <c r="AF392" s="1"/>
      <c r="AG392" s="1"/>
      <c r="AH392" s="1"/>
      <c r="AI392" s="1"/>
      <c r="AJ392" s="1"/>
      <c r="AK392" s="1"/>
      <c r="AL392" s="1"/>
      <c r="AM392" s="1"/>
      <c r="AN392" s="1"/>
      <c r="AO392" s="1"/>
    </row>
    <row r="393" spans="1:41" s="3" customFormat="1">
      <c r="A393" s="181" t="s">
        <v>190</v>
      </c>
      <c r="B393" s="38" t="s">
        <v>232</v>
      </c>
      <c r="C393" s="38"/>
      <c r="D393" s="7"/>
      <c r="E393" s="9"/>
      <c r="F393" s="70"/>
      <c r="G393" s="71"/>
      <c r="H393" s="72"/>
      <c r="I393" s="70"/>
      <c r="J393" s="71"/>
      <c r="K393" s="73"/>
      <c r="L393" s="19"/>
      <c r="M393" s="32"/>
      <c r="N393" s="19"/>
      <c r="O393" s="42"/>
      <c r="P393" s="42"/>
      <c r="Q393" s="42"/>
      <c r="R393" s="42"/>
      <c r="S393" s="19"/>
      <c r="T393" s="42"/>
      <c r="U393" s="42"/>
      <c r="V393" s="42"/>
      <c r="W393" s="42"/>
      <c r="X393" s="42"/>
      <c r="Y393" s="42"/>
      <c r="Z393" s="116"/>
      <c r="AA393" s="120"/>
      <c r="AB393" s="162"/>
      <c r="AC393" s="1"/>
      <c r="AD393" s="1"/>
      <c r="AE393" s="1"/>
      <c r="AF393" s="1"/>
      <c r="AG393" s="1"/>
      <c r="AH393" s="1"/>
      <c r="AI393" s="1"/>
      <c r="AJ393" s="1"/>
      <c r="AK393" s="1"/>
      <c r="AL393" s="1"/>
      <c r="AM393" s="1"/>
      <c r="AN393" s="1"/>
      <c r="AO393" s="1"/>
    </row>
    <row r="394" spans="1:41" s="3" customFormat="1">
      <c r="A394" s="48">
        <v>3501</v>
      </c>
      <c r="B394" s="53" t="s">
        <v>137</v>
      </c>
      <c r="C394" s="53"/>
      <c r="D394" s="7"/>
      <c r="E394" s="4"/>
      <c r="F394" s="70">
        <v>1</v>
      </c>
      <c r="G394" s="71"/>
      <c r="H394" s="72">
        <f t="shared" ref="H394:H397" si="502">SUM(E394:G394)</f>
        <v>1</v>
      </c>
      <c r="I394" s="70">
        <v>1</v>
      </c>
      <c r="J394" s="71" t="s">
        <v>216</v>
      </c>
      <c r="K394" s="73">
        <f>SUMIF(exportMMB!D:D,budgetMMB!A394,exportMMB!F:F)</f>
        <v>0</v>
      </c>
      <c r="L394" s="19">
        <f t="shared" ref="L394:L409" si="503">H394*I394*K394</f>
        <v>0</v>
      </c>
      <c r="M394" s="32"/>
      <c r="N394" s="19">
        <f t="shared" ref="N394:N409" si="504">MAX(L394-SUM(O394:R394),0)</f>
        <v>0</v>
      </c>
      <c r="O394" s="42"/>
      <c r="P394" s="42"/>
      <c r="Q394" s="42"/>
      <c r="R394" s="42"/>
      <c r="S394" s="19">
        <f t="shared" ref="S394:S409" si="505">L394-SUM(N394:R394)</f>
        <v>0</v>
      </c>
      <c r="T394" s="42">
        <f t="shared" ref="T394:T409" si="506">N394</f>
        <v>0</v>
      </c>
      <c r="U394" s="42" t="e">
        <f>SUMIF(#REF!,A394,#REF!)</f>
        <v>#REF!</v>
      </c>
      <c r="V394" s="42" t="e">
        <f>SUMIF(#REF!,A394,#REF!)</f>
        <v>#REF!</v>
      </c>
      <c r="W394" s="42" t="e">
        <f t="shared" ref="W394:W409" si="507">U394+V394</f>
        <v>#REF!</v>
      </c>
      <c r="X394" s="42" t="e">
        <f t="shared" ref="X394:X409" si="508">MAX(L394-W394,0)</f>
        <v>#REF!</v>
      </c>
      <c r="Y394" s="42" t="e">
        <f t="shared" ref="Y394:Y409" si="509">W394+X394</f>
        <v>#REF!</v>
      </c>
      <c r="Z394" s="116" t="e">
        <f t="shared" ref="Z394:Z409" si="510">L394-Y394</f>
        <v>#REF!</v>
      </c>
      <c r="AA394" s="120">
        <f t="shared" ref="AA394:AA409" si="511">AB394-L394</f>
        <v>0</v>
      </c>
      <c r="AB394" s="153">
        <f t="shared" ref="AB394:AB456" si="512">L394</f>
        <v>0</v>
      </c>
      <c r="AC394" s="1"/>
      <c r="AD394" s="1"/>
      <c r="AE394" s="1"/>
      <c r="AF394" s="1"/>
      <c r="AG394" s="1"/>
      <c r="AH394" s="1"/>
      <c r="AI394" s="1"/>
      <c r="AJ394" s="1"/>
      <c r="AK394" s="1"/>
      <c r="AL394" s="1"/>
      <c r="AM394" s="1"/>
      <c r="AN394" s="1"/>
      <c r="AO394" s="1"/>
    </row>
    <row r="395" spans="1:41" s="3" customFormat="1">
      <c r="A395" s="180" t="s">
        <v>140</v>
      </c>
      <c r="B395" s="53" t="s">
        <v>138</v>
      </c>
      <c r="C395" s="53"/>
      <c r="D395" s="7"/>
      <c r="E395" s="9"/>
      <c r="F395" s="70">
        <v>1</v>
      </c>
      <c r="G395" s="71"/>
      <c r="H395" s="72">
        <f t="shared" si="502"/>
        <v>1</v>
      </c>
      <c r="I395" s="70">
        <v>1</v>
      </c>
      <c r="J395" s="71" t="s">
        <v>216</v>
      </c>
      <c r="K395" s="73">
        <f>SUMIF(exportMMB!D:D,budgetMMB!A395,exportMMB!F:F)</f>
        <v>0</v>
      </c>
      <c r="L395" s="19">
        <f t="shared" si="503"/>
        <v>0</v>
      </c>
      <c r="M395" s="32"/>
      <c r="N395" s="19">
        <f t="shared" si="504"/>
        <v>0</v>
      </c>
      <c r="O395" s="42"/>
      <c r="P395" s="42"/>
      <c r="Q395" s="42"/>
      <c r="R395" s="42"/>
      <c r="S395" s="19">
        <f t="shared" si="505"/>
        <v>0</v>
      </c>
      <c r="T395" s="42">
        <f t="shared" si="506"/>
        <v>0</v>
      </c>
      <c r="U395" s="42" t="e">
        <f>SUMIF(#REF!,A395,#REF!)</f>
        <v>#REF!</v>
      </c>
      <c r="V395" s="42" t="e">
        <f>SUMIF(#REF!,A395,#REF!)</f>
        <v>#REF!</v>
      </c>
      <c r="W395" s="42" t="e">
        <f t="shared" si="507"/>
        <v>#REF!</v>
      </c>
      <c r="X395" s="42" t="e">
        <f t="shared" si="508"/>
        <v>#REF!</v>
      </c>
      <c r="Y395" s="42" t="e">
        <f t="shared" si="509"/>
        <v>#REF!</v>
      </c>
      <c r="Z395" s="116" t="e">
        <f t="shared" si="510"/>
        <v>#REF!</v>
      </c>
      <c r="AA395" s="120">
        <f t="shared" si="511"/>
        <v>0</v>
      </c>
      <c r="AB395" s="153">
        <f t="shared" si="512"/>
        <v>0</v>
      </c>
      <c r="AC395" s="1"/>
      <c r="AD395" s="1"/>
      <c r="AE395" s="1"/>
      <c r="AF395" s="1"/>
      <c r="AG395" s="1"/>
      <c r="AH395" s="1"/>
      <c r="AI395" s="1"/>
      <c r="AJ395" s="1"/>
      <c r="AK395" s="1"/>
      <c r="AL395" s="1"/>
      <c r="AM395" s="1"/>
      <c r="AN395" s="1"/>
      <c r="AO395" s="1"/>
    </row>
    <row r="396" spans="1:41" s="3" customFormat="1">
      <c r="A396" s="180" t="s">
        <v>141</v>
      </c>
      <c r="B396" s="53" t="s">
        <v>139</v>
      </c>
      <c r="C396" s="53"/>
      <c r="D396" s="7"/>
      <c r="E396" s="9"/>
      <c r="F396" s="70">
        <v>1</v>
      </c>
      <c r="G396" s="71"/>
      <c r="H396" s="72">
        <f t="shared" si="502"/>
        <v>1</v>
      </c>
      <c r="I396" s="70">
        <v>1</v>
      </c>
      <c r="J396" s="71" t="s">
        <v>216</v>
      </c>
      <c r="K396" s="73">
        <f>SUMIF(exportMMB!D:D,budgetMMB!A396,exportMMB!F:F)</f>
        <v>0</v>
      </c>
      <c r="L396" s="19">
        <f t="shared" si="503"/>
        <v>0</v>
      </c>
      <c r="M396" s="32"/>
      <c r="N396" s="19">
        <f t="shared" si="504"/>
        <v>0</v>
      </c>
      <c r="O396" s="42"/>
      <c r="P396" s="42"/>
      <c r="Q396" s="42"/>
      <c r="R396" s="42"/>
      <c r="S396" s="19">
        <f t="shared" si="505"/>
        <v>0</v>
      </c>
      <c r="T396" s="42">
        <f t="shared" si="506"/>
        <v>0</v>
      </c>
      <c r="U396" s="42" t="e">
        <f>SUMIF(#REF!,A396,#REF!)</f>
        <v>#REF!</v>
      </c>
      <c r="V396" s="42" t="e">
        <f>SUMIF(#REF!,A396,#REF!)</f>
        <v>#REF!</v>
      </c>
      <c r="W396" s="42" t="e">
        <f t="shared" si="507"/>
        <v>#REF!</v>
      </c>
      <c r="X396" s="42" t="e">
        <f t="shared" si="508"/>
        <v>#REF!</v>
      </c>
      <c r="Y396" s="42" t="e">
        <f t="shared" si="509"/>
        <v>#REF!</v>
      </c>
      <c r="Z396" s="116" t="e">
        <f t="shared" si="510"/>
        <v>#REF!</v>
      </c>
      <c r="AA396" s="120">
        <f t="shared" si="511"/>
        <v>0</v>
      </c>
      <c r="AB396" s="153">
        <f t="shared" si="512"/>
        <v>0</v>
      </c>
      <c r="AC396" s="1"/>
      <c r="AD396" s="1"/>
      <c r="AE396" s="1"/>
      <c r="AF396" s="1"/>
      <c r="AG396" s="1"/>
      <c r="AH396" s="1"/>
      <c r="AI396" s="1"/>
      <c r="AJ396" s="1"/>
      <c r="AK396" s="1"/>
      <c r="AL396" s="1"/>
      <c r="AM396" s="1"/>
      <c r="AN396" s="1"/>
      <c r="AO396" s="1"/>
    </row>
    <row r="397" spans="1:41" s="3" customFormat="1">
      <c r="A397" s="180" t="s">
        <v>416</v>
      </c>
      <c r="B397" s="53" t="s">
        <v>417</v>
      </c>
      <c r="C397" s="53"/>
      <c r="D397" s="7"/>
      <c r="E397" s="9"/>
      <c r="F397" s="70">
        <v>1</v>
      </c>
      <c r="G397" s="71"/>
      <c r="H397" s="72">
        <f t="shared" si="502"/>
        <v>1</v>
      </c>
      <c r="I397" s="70">
        <v>1</v>
      </c>
      <c r="J397" s="71" t="s">
        <v>216</v>
      </c>
      <c r="K397" s="73">
        <f>SUMIF(exportMMB!D:D,budgetMMB!A397,exportMMB!F:F)</f>
        <v>0</v>
      </c>
      <c r="L397" s="19">
        <f t="shared" si="503"/>
        <v>0</v>
      </c>
      <c r="M397" s="32"/>
      <c r="N397" s="19">
        <f t="shared" si="504"/>
        <v>0</v>
      </c>
      <c r="O397" s="42"/>
      <c r="P397" s="42"/>
      <c r="Q397" s="42"/>
      <c r="R397" s="42"/>
      <c r="S397" s="19">
        <f t="shared" si="505"/>
        <v>0</v>
      </c>
      <c r="T397" s="42">
        <f t="shared" si="506"/>
        <v>0</v>
      </c>
      <c r="U397" s="42" t="e">
        <f>SUMIF(#REF!,A397,#REF!)</f>
        <v>#REF!</v>
      </c>
      <c r="V397" s="42" t="e">
        <f>SUMIF(#REF!,A397,#REF!)</f>
        <v>#REF!</v>
      </c>
      <c r="W397" s="42" t="e">
        <f t="shared" si="507"/>
        <v>#REF!</v>
      </c>
      <c r="X397" s="42" t="e">
        <f t="shared" si="508"/>
        <v>#REF!</v>
      </c>
      <c r="Y397" s="42" t="e">
        <f t="shared" si="509"/>
        <v>#REF!</v>
      </c>
      <c r="Z397" s="116" t="e">
        <f t="shared" si="510"/>
        <v>#REF!</v>
      </c>
      <c r="AA397" s="120">
        <f t="shared" si="511"/>
        <v>0</v>
      </c>
      <c r="AB397" s="153">
        <f t="shared" si="512"/>
        <v>0</v>
      </c>
      <c r="AC397" s="1"/>
      <c r="AD397" s="1"/>
      <c r="AE397" s="1"/>
      <c r="AF397" s="1"/>
      <c r="AG397" s="1"/>
      <c r="AH397" s="1"/>
      <c r="AI397" s="1"/>
      <c r="AJ397" s="1"/>
      <c r="AK397" s="1"/>
      <c r="AL397" s="1"/>
      <c r="AM397" s="1"/>
      <c r="AN397" s="1"/>
      <c r="AO397" s="1"/>
    </row>
    <row r="398" spans="1:41" s="3" customFormat="1">
      <c r="A398" s="180" t="s">
        <v>845</v>
      </c>
      <c r="B398" s="53" t="s">
        <v>846</v>
      </c>
      <c r="C398" s="53"/>
      <c r="D398" s="7"/>
      <c r="E398" s="9"/>
      <c r="F398" s="70">
        <v>1</v>
      </c>
      <c r="G398" s="71"/>
      <c r="H398" s="72">
        <f t="shared" ref="H398:H405" si="513">SUM(E398:G398)</f>
        <v>1</v>
      </c>
      <c r="I398" s="70">
        <v>1</v>
      </c>
      <c r="J398" s="71" t="s">
        <v>216</v>
      </c>
      <c r="K398" s="73">
        <f>SUMIF(exportMMB!D:D,budgetMMB!A398,exportMMB!F:F)</f>
        <v>0</v>
      </c>
      <c r="L398" s="19">
        <f t="shared" si="503"/>
        <v>0</v>
      </c>
      <c r="M398" s="32"/>
      <c r="N398" s="19">
        <f t="shared" si="504"/>
        <v>0</v>
      </c>
      <c r="O398" s="42"/>
      <c r="P398" s="42"/>
      <c r="Q398" s="42"/>
      <c r="R398" s="42"/>
      <c r="S398" s="19">
        <f t="shared" si="505"/>
        <v>0</v>
      </c>
      <c r="T398" s="42">
        <f t="shared" si="506"/>
        <v>0</v>
      </c>
      <c r="U398" s="42" t="e">
        <f>SUMIF(#REF!,A398,#REF!)</f>
        <v>#REF!</v>
      </c>
      <c r="V398" s="42" t="e">
        <f>SUMIF(#REF!,A398,#REF!)</f>
        <v>#REF!</v>
      </c>
      <c r="W398" s="42" t="e">
        <f t="shared" si="507"/>
        <v>#REF!</v>
      </c>
      <c r="X398" s="42" t="e">
        <f t="shared" si="508"/>
        <v>#REF!</v>
      </c>
      <c r="Y398" s="42" t="e">
        <f t="shared" si="509"/>
        <v>#REF!</v>
      </c>
      <c r="Z398" s="116" t="e">
        <f t="shared" si="510"/>
        <v>#REF!</v>
      </c>
      <c r="AA398" s="120">
        <f t="shared" si="511"/>
        <v>0</v>
      </c>
      <c r="AB398" s="153">
        <f t="shared" si="512"/>
        <v>0</v>
      </c>
      <c r="AC398" s="1"/>
      <c r="AD398" s="1"/>
      <c r="AE398" s="1"/>
      <c r="AF398" s="1"/>
      <c r="AG398" s="1"/>
      <c r="AH398" s="1"/>
      <c r="AI398" s="1"/>
      <c r="AJ398" s="1"/>
      <c r="AK398" s="1"/>
      <c r="AL398" s="1"/>
      <c r="AM398" s="1"/>
      <c r="AN398" s="1"/>
      <c r="AO398" s="1"/>
    </row>
    <row r="399" spans="1:41" s="3" customFormat="1">
      <c r="A399" s="180" t="s">
        <v>418</v>
      </c>
      <c r="B399" s="53" t="s">
        <v>42</v>
      </c>
      <c r="C399" s="53"/>
      <c r="D399" s="7"/>
      <c r="E399" s="9"/>
      <c r="F399" s="70">
        <v>1</v>
      </c>
      <c r="G399" s="71"/>
      <c r="H399" s="72">
        <f t="shared" si="513"/>
        <v>1</v>
      </c>
      <c r="I399" s="70">
        <v>1</v>
      </c>
      <c r="J399" s="71" t="s">
        <v>216</v>
      </c>
      <c r="K399" s="73">
        <f>SUMIF(exportMMB!D:D,budgetMMB!A399,exportMMB!F:F)</f>
        <v>0</v>
      </c>
      <c r="L399" s="19">
        <f t="shared" si="503"/>
        <v>0</v>
      </c>
      <c r="M399" s="32"/>
      <c r="N399" s="19">
        <f t="shared" si="504"/>
        <v>0</v>
      </c>
      <c r="O399" s="42"/>
      <c r="P399" s="42"/>
      <c r="Q399" s="42"/>
      <c r="R399" s="42"/>
      <c r="S399" s="19">
        <f t="shared" si="505"/>
        <v>0</v>
      </c>
      <c r="T399" s="42">
        <f t="shared" si="506"/>
        <v>0</v>
      </c>
      <c r="U399" s="42" t="e">
        <f>SUMIF(#REF!,A399,#REF!)</f>
        <v>#REF!</v>
      </c>
      <c r="V399" s="42" t="e">
        <f>SUMIF(#REF!,A399,#REF!)</f>
        <v>#REF!</v>
      </c>
      <c r="W399" s="42" t="e">
        <f t="shared" si="507"/>
        <v>#REF!</v>
      </c>
      <c r="X399" s="42" t="e">
        <f t="shared" si="508"/>
        <v>#REF!</v>
      </c>
      <c r="Y399" s="42" t="e">
        <f t="shared" si="509"/>
        <v>#REF!</v>
      </c>
      <c r="Z399" s="116" t="e">
        <f t="shared" si="510"/>
        <v>#REF!</v>
      </c>
      <c r="AA399" s="120">
        <f t="shared" si="511"/>
        <v>0</v>
      </c>
      <c r="AB399" s="153">
        <f t="shared" si="512"/>
        <v>0</v>
      </c>
      <c r="AC399" s="1"/>
      <c r="AD399" s="1"/>
      <c r="AE399" s="1"/>
      <c r="AF399" s="1"/>
      <c r="AG399" s="1"/>
      <c r="AH399" s="1"/>
      <c r="AI399" s="1"/>
      <c r="AJ399" s="1"/>
      <c r="AK399" s="1"/>
      <c r="AL399" s="1"/>
      <c r="AM399" s="1"/>
      <c r="AN399" s="1"/>
      <c r="AO399" s="1"/>
    </row>
    <row r="400" spans="1:41" s="3" customFormat="1">
      <c r="A400" s="48">
        <v>3540</v>
      </c>
      <c r="B400" s="53" t="s">
        <v>142</v>
      </c>
      <c r="C400" s="53"/>
      <c r="D400" s="7"/>
      <c r="E400" s="9"/>
      <c r="F400" s="70">
        <v>1</v>
      </c>
      <c r="G400" s="71"/>
      <c r="H400" s="72">
        <f t="shared" si="513"/>
        <v>1</v>
      </c>
      <c r="I400" s="70">
        <v>1</v>
      </c>
      <c r="J400" s="71" t="s">
        <v>216</v>
      </c>
      <c r="K400" s="73">
        <f>SUMIF(exportMMB!D:D,budgetMMB!A400,exportMMB!F:F)</f>
        <v>0</v>
      </c>
      <c r="L400" s="19">
        <f t="shared" si="503"/>
        <v>0</v>
      </c>
      <c r="M400" s="32"/>
      <c r="N400" s="19">
        <f t="shared" si="504"/>
        <v>0</v>
      </c>
      <c r="O400" s="42"/>
      <c r="P400" s="42"/>
      <c r="Q400" s="42"/>
      <c r="R400" s="42"/>
      <c r="S400" s="19">
        <f t="shared" si="505"/>
        <v>0</v>
      </c>
      <c r="T400" s="42">
        <f t="shared" si="506"/>
        <v>0</v>
      </c>
      <c r="U400" s="42" t="e">
        <f>SUMIF(#REF!,A400,#REF!)</f>
        <v>#REF!</v>
      </c>
      <c r="V400" s="42" t="e">
        <f>SUMIF(#REF!,A400,#REF!)</f>
        <v>#REF!</v>
      </c>
      <c r="W400" s="42" t="e">
        <f t="shared" si="507"/>
        <v>#REF!</v>
      </c>
      <c r="X400" s="42" t="e">
        <f t="shared" si="508"/>
        <v>#REF!</v>
      </c>
      <c r="Y400" s="42" t="e">
        <f t="shared" si="509"/>
        <v>#REF!</v>
      </c>
      <c r="Z400" s="116" t="e">
        <f t="shared" si="510"/>
        <v>#REF!</v>
      </c>
      <c r="AA400" s="120">
        <f t="shared" si="511"/>
        <v>0</v>
      </c>
      <c r="AB400" s="153">
        <f t="shared" si="512"/>
        <v>0</v>
      </c>
      <c r="AC400" s="1"/>
      <c r="AD400" s="1"/>
      <c r="AE400" s="1"/>
      <c r="AF400" s="1"/>
      <c r="AG400" s="1"/>
      <c r="AH400" s="1"/>
      <c r="AI400" s="1"/>
      <c r="AJ400" s="1"/>
      <c r="AK400" s="1"/>
      <c r="AL400" s="1"/>
      <c r="AM400" s="1"/>
      <c r="AN400" s="1"/>
      <c r="AO400" s="1"/>
    </row>
    <row r="401" spans="1:41" s="3" customFormat="1">
      <c r="A401" s="48">
        <v>3541</v>
      </c>
      <c r="B401" s="53" t="s">
        <v>43</v>
      </c>
      <c r="C401" s="53"/>
      <c r="D401" s="7"/>
      <c r="E401" s="9"/>
      <c r="F401" s="70">
        <v>1</v>
      </c>
      <c r="G401" s="71"/>
      <c r="H401" s="72">
        <f t="shared" si="513"/>
        <v>1</v>
      </c>
      <c r="I401" s="70">
        <v>1</v>
      </c>
      <c r="J401" s="71" t="s">
        <v>216</v>
      </c>
      <c r="K401" s="73">
        <f>SUMIF(exportMMB!D:D,budgetMMB!A401,exportMMB!F:F)</f>
        <v>0</v>
      </c>
      <c r="L401" s="19">
        <f t="shared" si="503"/>
        <v>0</v>
      </c>
      <c r="M401" s="32"/>
      <c r="N401" s="19">
        <f t="shared" si="504"/>
        <v>0</v>
      </c>
      <c r="O401" s="42"/>
      <c r="P401" s="42"/>
      <c r="Q401" s="42"/>
      <c r="R401" s="42"/>
      <c r="S401" s="19">
        <f t="shared" si="505"/>
        <v>0</v>
      </c>
      <c r="T401" s="42">
        <f t="shared" si="506"/>
        <v>0</v>
      </c>
      <c r="U401" s="42" t="e">
        <f>SUMIF(#REF!,A401,#REF!)</f>
        <v>#REF!</v>
      </c>
      <c r="V401" s="42" t="e">
        <f>SUMIF(#REF!,A401,#REF!)</f>
        <v>#REF!</v>
      </c>
      <c r="W401" s="42" t="e">
        <f t="shared" si="507"/>
        <v>#REF!</v>
      </c>
      <c r="X401" s="42" t="e">
        <f t="shared" si="508"/>
        <v>#REF!</v>
      </c>
      <c r="Y401" s="42" t="e">
        <f t="shared" si="509"/>
        <v>#REF!</v>
      </c>
      <c r="Z401" s="116" t="e">
        <f t="shared" si="510"/>
        <v>#REF!</v>
      </c>
      <c r="AA401" s="120">
        <f t="shared" si="511"/>
        <v>0</v>
      </c>
      <c r="AB401" s="153">
        <f t="shared" si="512"/>
        <v>0</v>
      </c>
      <c r="AC401" s="1"/>
      <c r="AD401" s="1"/>
      <c r="AE401" s="1"/>
      <c r="AF401" s="1"/>
      <c r="AG401" s="1"/>
      <c r="AH401" s="1"/>
      <c r="AI401" s="1"/>
      <c r="AJ401" s="1"/>
      <c r="AK401" s="1"/>
      <c r="AL401" s="1"/>
      <c r="AM401" s="1"/>
      <c r="AN401" s="1"/>
      <c r="AO401" s="1"/>
    </row>
    <row r="402" spans="1:41" s="3" customFormat="1">
      <c r="A402" s="48">
        <v>3542</v>
      </c>
      <c r="B402" s="53" t="s">
        <v>143</v>
      </c>
      <c r="C402" s="53"/>
      <c r="D402" s="7"/>
      <c r="E402" s="9"/>
      <c r="F402" s="70">
        <v>1</v>
      </c>
      <c r="G402" s="71"/>
      <c r="H402" s="72">
        <f t="shared" si="513"/>
        <v>1</v>
      </c>
      <c r="I402" s="70">
        <v>1</v>
      </c>
      <c r="J402" s="71" t="s">
        <v>216</v>
      </c>
      <c r="K402" s="73">
        <f>SUMIF(exportMMB!D:D,budgetMMB!A402,exportMMB!F:F)</f>
        <v>0</v>
      </c>
      <c r="L402" s="19">
        <f t="shared" si="503"/>
        <v>0</v>
      </c>
      <c r="M402" s="32"/>
      <c r="N402" s="19">
        <f t="shared" si="504"/>
        <v>0</v>
      </c>
      <c r="O402" s="42"/>
      <c r="P402" s="42"/>
      <c r="Q402" s="42"/>
      <c r="R402" s="42"/>
      <c r="S402" s="19">
        <f t="shared" si="505"/>
        <v>0</v>
      </c>
      <c r="T402" s="42">
        <f t="shared" si="506"/>
        <v>0</v>
      </c>
      <c r="U402" s="42" t="e">
        <f>SUMIF(#REF!,A402,#REF!)</f>
        <v>#REF!</v>
      </c>
      <c r="V402" s="42" t="e">
        <f>SUMIF(#REF!,A402,#REF!)</f>
        <v>#REF!</v>
      </c>
      <c r="W402" s="42" t="e">
        <f t="shared" si="507"/>
        <v>#REF!</v>
      </c>
      <c r="X402" s="42" t="e">
        <f t="shared" si="508"/>
        <v>#REF!</v>
      </c>
      <c r="Y402" s="42" t="e">
        <f t="shared" si="509"/>
        <v>#REF!</v>
      </c>
      <c r="Z402" s="116" t="e">
        <f t="shared" si="510"/>
        <v>#REF!</v>
      </c>
      <c r="AA402" s="120">
        <f t="shared" si="511"/>
        <v>0</v>
      </c>
      <c r="AB402" s="153">
        <f t="shared" si="512"/>
        <v>0</v>
      </c>
      <c r="AC402" s="1"/>
      <c r="AD402" s="1"/>
      <c r="AE402" s="1"/>
      <c r="AF402" s="1"/>
      <c r="AG402" s="1"/>
      <c r="AH402" s="1"/>
      <c r="AI402" s="1"/>
      <c r="AJ402" s="1"/>
      <c r="AK402" s="1"/>
      <c r="AL402" s="1"/>
      <c r="AM402" s="1"/>
      <c r="AN402" s="1"/>
      <c r="AO402" s="1"/>
    </row>
    <row r="403" spans="1:41" s="3" customFormat="1">
      <c r="A403" s="180" t="s">
        <v>695</v>
      </c>
      <c r="B403" s="53" t="s">
        <v>696</v>
      </c>
      <c r="C403" s="53"/>
      <c r="D403" s="7"/>
      <c r="E403" s="9"/>
      <c r="F403" s="70">
        <v>1</v>
      </c>
      <c r="G403" s="71"/>
      <c r="H403" s="72">
        <f t="shared" si="513"/>
        <v>1</v>
      </c>
      <c r="I403" s="70">
        <v>1</v>
      </c>
      <c r="J403" s="71" t="s">
        <v>216</v>
      </c>
      <c r="K403" s="73">
        <f>SUMIF(exportMMB!D:D,budgetMMB!A403,exportMMB!F:F)</f>
        <v>0</v>
      </c>
      <c r="L403" s="19">
        <f t="shared" si="503"/>
        <v>0</v>
      </c>
      <c r="M403" s="32"/>
      <c r="N403" s="19">
        <f t="shared" si="504"/>
        <v>0</v>
      </c>
      <c r="O403" s="42"/>
      <c r="P403" s="42"/>
      <c r="Q403" s="42"/>
      <c r="R403" s="42"/>
      <c r="S403" s="19">
        <f t="shared" si="505"/>
        <v>0</v>
      </c>
      <c r="T403" s="42">
        <f t="shared" si="506"/>
        <v>0</v>
      </c>
      <c r="U403" s="42" t="e">
        <f>SUMIF(#REF!,A403,#REF!)</f>
        <v>#REF!</v>
      </c>
      <c r="V403" s="42" t="e">
        <f>SUMIF(#REF!,A403,#REF!)</f>
        <v>#REF!</v>
      </c>
      <c r="W403" s="42" t="e">
        <f t="shared" si="507"/>
        <v>#REF!</v>
      </c>
      <c r="X403" s="42" t="e">
        <f t="shared" si="508"/>
        <v>#REF!</v>
      </c>
      <c r="Y403" s="42" t="e">
        <f t="shared" si="509"/>
        <v>#REF!</v>
      </c>
      <c r="Z403" s="116" t="e">
        <f t="shared" si="510"/>
        <v>#REF!</v>
      </c>
      <c r="AA403" s="120">
        <f t="shared" si="511"/>
        <v>0</v>
      </c>
      <c r="AB403" s="153">
        <f t="shared" si="512"/>
        <v>0</v>
      </c>
      <c r="AC403" s="1"/>
      <c r="AD403" s="1"/>
      <c r="AE403" s="1"/>
      <c r="AF403" s="1"/>
      <c r="AG403" s="1"/>
      <c r="AH403" s="1"/>
      <c r="AI403" s="1"/>
      <c r="AJ403" s="1"/>
      <c r="AK403" s="1"/>
      <c r="AL403" s="1"/>
      <c r="AM403" s="1"/>
      <c r="AN403" s="1"/>
      <c r="AO403" s="1"/>
    </row>
    <row r="404" spans="1:41" s="3" customFormat="1">
      <c r="A404" s="48">
        <v>3544</v>
      </c>
      <c r="B404" s="53" t="s">
        <v>419</v>
      </c>
      <c r="C404" s="53"/>
      <c r="D404" s="7"/>
      <c r="E404" s="9"/>
      <c r="F404" s="70">
        <v>1</v>
      </c>
      <c r="G404" s="71"/>
      <c r="H404" s="72">
        <f t="shared" si="513"/>
        <v>1</v>
      </c>
      <c r="I404" s="70">
        <v>1</v>
      </c>
      <c r="J404" s="71" t="s">
        <v>216</v>
      </c>
      <c r="K404" s="73">
        <f>SUMIF(exportMMB!D:D,budgetMMB!A404,exportMMB!F:F)</f>
        <v>0</v>
      </c>
      <c r="L404" s="19">
        <f t="shared" si="503"/>
        <v>0</v>
      </c>
      <c r="M404" s="32"/>
      <c r="N404" s="19">
        <f t="shared" si="504"/>
        <v>0</v>
      </c>
      <c r="O404" s="42"/>
      <c r="P404" s="42"/>
      <c r="Q404" s="42"/>
      <c r="R404" s="42"/>
      <c r="S404" s="19">
        <f t="shared" si="505"/>
        <v>0</v>
      </c>
      <c r="T404" s="42">
        <f t="shared" si="506"/>
        <v>0</v>
      </c>
      <c r="U404" s="42" t="e">
        <f>SUMIF(#REF!,A404,#REF!)</f>
        <v>#REF!</v>
      </c>
      <c r="V404" s="42" t="e">
        <f>SUMIF(#REF!,A404,#REF!)</f>
        <v>#REF!</v>
      </c>
      <c r="W404" s="42" t="e">
        <f t="shared" si="507"/>
        <v>#REF!</v>
      </c>
      <c r="X404" s="42" t="e">
        <f t="shared" si="508"/>
        <v>#REF!</v>
      </c>
      <c r="Y404" s="42" t="e">
        <f t="shared" si="509"/>
        <v>#REF!</v>
      </c>
      <c r="Z404" s="116" t="e">
        <f t="shared" si="510"/>
        <v>#REF!</v>
      </c>
      <c r="AA404" s="120">
        <f t="shared" si="511"/>
        <v>0</v>
      </c>
      <c r="AB404" s="153">
        <f t="shared" si="512"/>
        <v>0</v>
      </c>
      <c r="AC404" s="1"/>
      <c r="AD404" s="1"/>
      <c r="AE404" s="1"/>
      <c r="AF404" s="1"/>
      <c r="AG404" s="1"/>
      <c r="AH404" s="1"/>
      <c r="AI404" s="1"/>
      <c r="AJ404" s="1"/>
      <c r="AK404" s="1"/>
      <c r="AL404" s="1"/>
      <c r="AM404" s="1"/>
      <c r="AN404" s="1"/>
      <c r="AO404" s="1"/>
    </row>
    <row r="405" spans="1:41" s="3" customFormat="1">
      <c r="A405" s="180" t="s">
        <v>420</v>
      </c>
      <c r="B405" s="53" t="s">
        <v>421</v>
      </c>
      <c r="C405" s="53"/>
      <c r="D405" s="7"/>
      <c r="E405" s="9"/>
      <c r="F405" s="70">
        <v>1</v>
      </c>
      <c r="G405" s="71"/>
      <c r="H405" s="72">
        <f t="shared" si="513"/>
        <v>1</v>
      </c>
      <c r="I405" s="70">
        <v>1</v>
      </c>
      <c r="J405" s="71" t="s">
        <v>216</v>
      </c>
      <c r="K405" s="73">
        <f>SUMIF(exportMMB!D:D,budgetMMB!A405,exportMMB!F:F)</f>
        <v>0</v>
      </c>
      <c r="L405" s="19">
        <f t="shared" si="503"/>
        <v>0</v>
      </c>
      <c r="M405" s="32"/>
      <c r="N405" s="19">
        <f t="shared" si="504"/>
        <v>0</v>
      </c>
      <c r="O405" s="42"/>
      <c r="P405" s="42"/>
      <c r="Q405" s="42"/>
      <c r="R405" s="42"/>
      <c r="S405" s="19">
        <f t="shared" si="505"/>
        <v>0</v>
      </c>
      <c r="T405" s="42">
        <f t="shared" si="506"/>
        <v>0</v>
      </c>
      <c r="U405" s="42" t="e">
        <f>SUMIF(#REF!,A405,#REF!)</f>
        <v>#REF!</v>
      </c>
      <c r="V405" s="42" t="e">
        <f>SUMIF(#REF!,A405,#REF!)</f>
        <v>#REF!</v>
      </c>
      <c r="W405" s="42" t="e">
        <f t="shared" si="507"/>
        <v>#REF!</v>
      </c>
      <c r="X405" s="42" t="e">
        <f t="shared" si="508"/>
        <v>#REF!</v>
      </c>
      <c r="Y405" s="42" t="e">
        <f t="shared" si="509"/>
        <v>#REF!</v>
      </c>
      <c r="Z405" s="116" t="e">
        <f t="shared" si="510"/>
        <v>#REF!</v>
      </c>
      <c r="AA405" s="120">
        <f t="shared" si="511"/>
        <v>0</v>
      </c>
      <c r="AB405" s="153">
        <f t="shared" si="512"/>
        <v>0</v>
      </c>
      <c r="AC405" s="1"/>
      <c r="AD405" s="1"/>
      <c r="AE405" s="1"/>
      <c r="AF405" s="1"/>
      <c r="AG405" s="1"/>
      <c r="AH405" s="1"/>
      <c r="AI405" s="1"/>
      <c r="AJ405" s="1"/>
      <c r="AK405" s="1"/>
      <c r="AL405" s="1"/>
      <c r="AM405" s="1"/>
      <c r="AN405" s="1"/>
      <c r="AO405" s="1"/>
    </row>
    <row r="406" spans="1:41" s="3" customFormat="1">
      <c r="A406" s="48">
        <v>3547</v>
      </c>
      <c r="B406" s="53" t="s">
        <v>697</v>
      </c>
      <c r="C406" s="53"/>
      <c r="D406" s="7"/>
      <c r="E406" s="9"/>
      <c r="F406" s="70">
        <v>1</v>
      </c>
      <c r="G406" s="71"/>
      <c r="H406" s="72">
        <f t="shared" ref="H406:H409" si="514">SUM(E406:G406)</f>
        <v>1</v>
      </c>
      <c r="I406" s="70">
        <v>1</v>
      </c>
      <c r="J406" s="71" t="s">
        <v>216</v>
      </c>
      <c r="K406" s="73">
        <f>SUMIF(exportMMB!D:D,budgetMMB!A406,exportMMB!F:F)</f>
        <v>0</v>
      </c>
      <c r="L406" s="19">
        <f t="shared" si="503"/>
        <v>0</v>
      </c>
      <c r="M406" s="32"/>
      <c r="N406" s="19">
        <f t="shared" si="504"/>
        <v>0</v>
      </c>
      <c r="O406" s="42"/>
      <c r="P406" s="42"/>
      <c r="Q406" s="42"/>
      <c r="R406" s="42"/>
      <c r="S406" s="19">
        <f t="shared" si="505"/>
        <v>0</v>
      </c>
      <c r="T406" s="42">
        <f t="shared" si="506"/>
        <v>0</v>
      </c>
      <c r="U406" s="42" t="e">
        <f>SUMIF(#REF!,A406,#REF!)</f>
        <v>#REF!</v>
      </c>
      <c r="V406" s="42" t="e">
        <f>SUMIF(#REF!,A406,#REF!)</f>
        <v>#REF!</v>
      </c>
      <c r="W406" s="42" t="e">
        <f t="shared" si="507"/>
        <v>#REF!</v>
      </c>
      <c r="X406" s="42" t="e">
        <f t="shared" si="508"/>
        <v>#REF!</v>
      </c>
      <c r="Y406" s="42" t="e">
        <f t="shared" si="509"/>
        <v>#REF!</v>
      </c>
      <c r="Z406" s="116" t="e">
        <f t="shared" si="510"/>
        <v>#REF!</v>
      </c>
      <c r="AA406" s="120">
        <f t="shared" si="511"/>
        <v>0</v>
      </c>
      <c r="AB406" s="153">
        <f t="shared" si="512"/>
        <v>0</v>
      </c>
      <c r="AC406" s="1"/>
      <c r="AD406" s="1"/>
      <c r="AE406" s="1"/>
      <c r="AF406" s="1"/>
      <c r="AG406" s="1"/>
      <c r="AH406" s="1"/>
      <c r="AI406" s="1"/>
      <c r="AJ406" s="1"/>
      <c r="AK406" s="1"/>
      <c r="AL406" s="1"/>
      <c r="AM406" s="1"/>
      <c r="AN406" s="1"/>
      <c r="AO406" s="1"/>
    </row>
    <row r="407" spans="1:41" s="3" customFormat="1">
      <c r="A407" s="48">
        <v>3548</v>
      </c>
      <c r="B407" s="53" t="s">
        <v>698</v>
      </c>
      <c r="C407" s="53"/>
      <c r="D407" s="7"/>
      <c r="E407" s="9"/>
      <c r="F407" s="70">
        <v>1</v>
      </c>
      <c r="G407" s="71"/>
      <c r="H407" s="72">
        <f t="shared" si="514"/>
        <v>1</v>
      </c>
      <c r="I407" s="70">
        <v>1</v>
      </c>
      <c r="J407" s="71" t="s">
        <v>216</v>
      </c>
      <c r="K407" s="73">
        <f>SUMIF(exportMMB!D:D,budgetMMB!A407,exportMMB!F:F)</f>
        <v>0</v>
      </c>
      <c r="L407" s="19">
        <f t="shared" si="503"/>
        <v>0</v>
      </c>
      <c r="M407" s="32"/>
      <c r="N407" s="19">
        <f t="shared" si="504"/>
        <v>0</v>
      </c>
      <c r="O407" s="42"/>
      <c r="P407" s="42"/>
      <c r="Q407" s="42"/>
      <c r="R407" s="42"/>
      <c r="S407" s="19">
        <f t="shared" si="505"/>
        <v>0</v>
      </c>
      <c r="T407" s="42">
        <f t="shared" si="506"/>
        <v>0</v>
      </c>
      <c r="U407" s="42" t="e">
        <f>SUMIF(#REF!,A407,#REF!)</f>
        <v>#REF!</v>
      </c>
      <c r="V407" s="42" t="e">
        <f>SUMIF(#REF!,A407,#REF!)</f>
        <v>#REF!</v>
      </c>
      <c r="W407" s="42" t="e">
        <f t="shared" si="507"/>
        <v>#REF!</v>
      </c>
      <c r="X407" s="42" t="e">
        <f t="shared" si="508"/>
        <v>#REF!</v>
      </c>
      <c r="Y407" s="42" t="e">
        <f t="shared" si="509"/>
        <v>#REF!</v>
      </c>
      <c r="Z407" s="116" t="e">
        <f t="shared" si="510"/>
        <v>#REF!</v>
      </c>
      <c r="AA407" s="120">
        <f t="shared" si="511"/>
        <v>0</v>
      </c>
      <c r="AB407" s="153">
        <f t="shared" si="512"/>
        <v>0</v>
      </c>
      <c r="AC407" s="1"/>
      <c r="AD407" s="1"/>
      <c r="AE407" s="1"/>
      <c r="AF407" s="1"/>
      <c r="AG407" s="1"/>
      <c r="AH407" s="1"/>
      <c r="AI407" s="1"/>
      <c r="AJ407" s="1"/>
      <c r="AK407" s="1"/>
      <c r="AL407" s="1"/>
      <c r="AM407" s="1"/>
      <c r="AN407" s="1"/>
      <c r="AO407" s="1"/>
    </row>
    <row r="408" spans="1:41" s="3" customFormat="1">
      <c r="A408" s="48">
        <v>3550</v>
      </c>
      <c r="B408" s="53" t="s">
        <v>144</v>
      </c>
      <c r="C408" s="53"/>
      <c r="D408" s="7"/>
      <c r="E408" s="9"/>
      <c r="F408" s="70">
        <v>1</v>
      </c>
      <c r="G408" s="71"/>
      <c r="H408" s="72">
        <f t="shared" si="514"/>
        <v>1</v>
      </c>
      <c r="I408" s="70">
        <v>1</v>
      </c>
      <c r="J408" s="71" t="s">
        <v>216</v>
      </c>
      <c r="K408" s="73">
        <f>SUMIF(exportMMB!D:D,budgetMMB!A408,exportMMB!F:F)</f>
        <v>0</v>
      </c>
      <c r="L408" s="19">
        <f t="shared" si="503"/>
        <v>0</v>
      </c>
      <c r="M408" s="32"/>
      <c r="N408" s="19">
        <f t="shared" si="504"/>
        <v>0</v>
      </c>
      <c r="O408" s="42"/>
      <c r="P408" s="42"/>
      <c r="Q408" s="42"/>
      <c r="R408" s="42"/>
      <c r="S408" s="19">
        <f t="shared" si="505"/>
        <v>0</v>
      </c>
      <c r="T408" s="42">
        <f t="shared" si="506"/>
        <v>0</v>
      </c>
      <c r="U408" s="42" t="e">
        <f>SUMIF(#REF!,A408,#REF!)</f>
        <v>#REF!</v>
      </c>
      <c r="V408" s="42" t="e">
        <f>SUMIF(#REF!,A408,#REF!)</f>
        <v>#REF!</v>
      </c>
      <c r="W408" s="42" t="e">
        <f t="shared" si="507"/>
        <v>#REF!</v>
      </c>
      <c r="X408" s="42" t="e">
        <f t="shared" si="508"/>
        <v>#REF!</v>
      </c>
      <c r="Y408" s="42" t="e">
        <f t="shared" si="509"/>
        <v>#REF!</v>
      </c>
      <c r="Z408" s="116" t="e">
        <f t="shared" si="510"/>
        <v>#REF!</v>
      </c>
      <c r="AA408" s="120">
        <f t="shared" si="511"/>
        <v>0</v>
      </c>
      <c r="AB408" s="153">
        <f t="shared" si="512"/>
        <v>0</v>
      </c>
      <c r="AC408" s="1"/>
      <c r="AD408" s="1"/>
      <c r="AE408" s="1"/>
      <c r="AF408" s="1"/>
      <c r="AG408" s="1"/>
      <c r="AH408" s="1"/>
      <c r="AI408" s="1"/>
      <c r="AJ408" s="1"/>
      <c r="AK408" s="1"/>
      <c r="AL408" s="1"/>
      <c r="AM408" s="1"/>
      <c r="AN408" s="1"/>
      <c r="AO408" s="1"/>
    </row>
    <row r="409" spans="1:41" s="3" customFormat="1" ht="11.1" customHeight="1">
      <c r="A409" s="48">
        <v>3583</v>
      </c>
      <c r="B409" s="53" t="s">
        <v>145</v>
      </c>
      <c r="C409" s="53"/>
      <c r="D409" s="7"/>
      <c r="E409" s="9"/>
      <c r="F409" s="70">
        <v>1</v>
      </c>
      <c r="G409" s="71"/>
      <c r="H409" s="72">
        <f t="shared" si="514"/>
        <v>1</v>
      </c>
      <c r="I409" s="70">
        <v>1</v>
      </c>
      <c r="J409" s="71" t="s">
        <v>216</v>
      </c>
      <c r="K409" s="73">
        <f>SUMIF(exportMMB!D:D,budgetMMB!A409,exportMMB!F:F)</f>
        <v>0</v>
      </c>
      <c r="L409" s="19">
        <f t="shared" si="503"/>
        <v>0</v>
      </c>
      <c r="M409" s="32"/>
      <c r="N409" s="19">
        <f t="shared" si="504"/>
        <v>0</v>
      </c>
      <c r="O409" s="42"/>
      <c r="P409" s="42"/>
      <c r="Q409" s="42"/>
      <c r="R409" s="42"/>
      <c r="S409" s="19">
        <f t="shared" si="505"/>
        <v>0</v>
      </c>
      <c r="T409" s="42">
        <f t="shared" si="506"/>
        <v>0</v>
      </c>
      <c r="U409" s="42" t="e">
        <f>SUMIF(#REF!,A409,#REF!)</f>
        <v>#REF!</v>
      </c>
      <c r="V409" s="42" t="e">
        <f>SUMIF(#REF!,A409,#REF!)</f>
        <v>#REF!</v>
      </c>
      <c r="W409" s="42" t="e">
        <f t="shared" si="507"/>
        <v>#REF!</v>
      </c>
      <c r="X409" s="42" t="e">
        <f t="shared" si="508"/>
        <v>#REF!</v>
      </c>
      <c r="Y409" s="42" t="e">
        <f t="shared" si="509"/>
        <v>#REF!</v>
      </c>
      <c r="Z409" s="116" t="e">
        <f t="shared" si="510"/>
        <v>#REF!</v>
      </c>
      <c r="AA409" s="120">
        <f t="shared" si="511"/>
        <v>0</v>
      </c>
      <c r="AB409" s="153">
        <f t="shared" si="512"/>
        <v>0</v>
      </c>
      <c r="AC409" s="1"/>
      <c r="AD409" s="1"/>
      <c r="AE409" s="1"/>
      <c r="AF409" s="1"/>
      <c r="AG409" s="1"/>
      <c r="AH409" s="1"/>
      <c r="AI409" s="1"/>
      <c r="AJ409" s="1"/>
      <c r="AK409" s="1"/>
      <c r="AL409" s="1"/>
      <c r="AM409" s="1"/>
      <c r="AN409" s="1"/>
      <c r="AO409" s="1"/>
    </row>
    <row r="410" spans="1:41" s="3" customFormat="1">
      <c r="A410" s="48"/>
      <c r="B410" s="55" t="s">
        <v>253</v>
      </c>
      <c r="C410" s="55"/>
      <c r="D410" s="7"/>
      <c r="E410" s="9"/>
      <c r="F410" s="70"/>
      <c r="G410" s="71"/>
      <c r="H410" s="72"/>
      <c r="I410" s="70"/>
      <c r="J410" s="71"/>
      <c r="K410" s="73"/>
      <c r="L410" s="21">
        <f t="shared" ref="L410:S410" si="515">SUM(L394:L409)</f>
        <v>0</v>
      </c>
      <c r="M410" s="28">
        <f t="shared" si="515"/>
        <v>0</v>
      </c>
      <c r="N410" s="21">
        <f t="shared" si="515"/>
        <v>0</v>
      </c>
      <c r="O410" s="43">
        <f t="shared" si="515"/>
        <v>0</v>
      </c>
      <c r="P410" s="43">
        <f t="shared" si="515"/>
        <v>0</v>
      </c>
      <c r="Q410" s="43">
        <f t="shared" si="515"/>
        <v>0</v>
      </c>
      <c r="R410" s="43">
        <f t="shared" si="515"/>
        <v>0</v>
      </c>
      <c r="S410" s="21">
        <f t="shared" si="515"/>
        <v>0</v>
      </c>
      <c r="T410" s="43">
        <f>SUM(T394:T409)</f>
        <v>0</v>
      </c>
      <c r="U410" s="46" t="e">
        <f t="shared" ref="U410:V410" si="516">SUM(U394:U409)</f>
        <v>#REF!</v>
      </c>
      <c r="V410" s="46" t="e">
        <f t="shared" si="516"/>
        <v>#REF!</v>
      </c>
      <c r="W410" s="46" t="e">
        <f t="shared" ref="W410:AA410" si="517">SUM(W394:W409)</f>
        <v>#REF!</v>
      </c>
      <c r="X410" s="46" t="e">
        <f t="shared" si="517"/>
        <v>#REF!</v>
      </c>
      <c r="Y410" s="46" t="e">
        <f t="shared" si="517"/>
        <v>#REF!</v>
      </c>
      <c r="Z410" s="142" t="e">
        <f t="shared" si="517"/>
        <v>#REF!</v>
      </c>
      <c r="AA410" s="143">
        <f t="shared" si="517"/>
        <v>0</v>
      </c>
      <c r="AB410" s="161">
        <f t="shared" ref="AB410" si="518">SUM(AB394:AB409)</f>
        <v>0</v>
      </c>
      <c r="AC410" s="1"/>
      <c r="AD410" s="1"/>
      <c r="AE410" s="1"/>
      <c r="AF410" s="1"/>
      <c r="AG410" s="1"/>
      <c r="AH410" s="1"/>
      <c r="AI410" s="1"/>
      <c r="AJ410" s="1"/>
      <c r="AK410" s="1"/>
      <c r="AL410" s="1"/>
      <c r="AM410" s="1"/>
      <c r="AN410" s="1"/>
      <c r="AO410" s="1"/>
    </row>
    <row r="411" spans="1:41" s="3" customFormat="1">
      <c r="A411" s="18"/>
      <c r="B411" s="53"/>
      <c r="C411" s="53"/>
      <c r="D411" s="7"/>
      <c r="E411" s="4"/>
      <c r="F411" s="70"/>
      <c r="G411" s="71"/>
      <c r="H411" s="72"/>
      <c r="I411" s="70"/>
      <c r="J411" s="70"/>
      <c r="K411" s="73"/>
      <c r="L411" s="19"/>
      <c r="M411" s="32"/>
      <c r="N411" s="19"/>
      <c r="O411" s="42"/>
      <c r="P411" s="42"/>
      <c r="Q411" s="42"/>
      <c r="R411" s="42"/>
      <c r="S411" s="19"/>
      <c r="T411" s="42"/>
      <c r="U411" s="42"/>
      <c r="V411" s="42"/>
      <c r="W411" s="42"/>
      <c r="X411" s="42"/>
      <c r="Y411" s="46"/>
      <c r="Z411" s="116"/>
      <c r="AA411" s="120"/>
      <c r="AB411" s="162"/>
      <c r="AC411" s="1"/>
      <c r="AD411" s="1"/>
      <c r="AE411" s="1"/>
      <c r="AF411" s="1"/>
      <c r="AG411" s="1"/>
      <c r="AH411" s="1"/>
      <c r="AI411" s="1"/>
      <c r="AJ411" s="1"/>
      <c r="AK411" s="1"/>
      <c r="AL411" s="1"/>
      <c r="AM411" s="1"/>
      <c r="AN411" s="1"/>
      <c r="AO411" s="1"/>
    </row>
    <row r="412" spans="1:41" s="3" customFormat="1">
      <c r="A412" s="181" t="s">
        <v>189</v>
      </c>
      <c r="B412" s="38" t="s">
        <v>233</v>
      </c>
      <c r="C412" s="38"/>
      <c r="D412" s="7"/>
      <c r="E412" s="9"/>
      <c r="F412" s="70"/>
      <c r="G412" s="71"/>
      <c r="H412" s="72"/>
      <c r="I412" s="70"/>
      <c r="J412" s="71"/>
      <c r="K412" s="73"/>
      <c r="L412" s="19"/>
      <c r="M412" s="32"/>
      <c r="N412" s="19"/>
      <c r="O412" s="42"/>
      <c r="P412" s="42"/>
      <c r="Q412" s="42"/>
      <c r="R412" s="42"/>
      <c r="S412" s="19"/>
      <c r="T412" s="42"/>
      <c r="U412" s="42"/>
      <c r="V412" s="42"/>
      <c r="W412" s="42"/>
      <c r="X412" s="42"/>
      <c r="Y412" s="42"/>
      <c r="Z412" s="116"/>
      <c r="AA412" s="120"/>
      <c r="AB412" s="162"/>
      <c r="AC412" s="1"/>
      <c r="AD412" s="1"/>
      <c r="AE412" s="1"/>
      <c r="AF412" s="1"/>
      <c r="AG412" s="1"/>
      <c r="AH412" s="1"/>
      <c r="AI412" s="1"/>
      <c r="AJ412" s="1"/>
      <c r="AK412" s="1"/>
      <c r="AL412" s="1"/>
      <c r="AM412" s="1"/>
      <c r="AN412" s="1"/>
      <c r="AO412" s="1"/>
    </row>
    <row r="413" spans="1:41" s="3" customFormat="1">
      <c r="A413" s="48">
        <v>3601</v>
      </c>
      <c r="B413" s="53" t="s">
        <v>146</v>
      </c>
      <c r="C413" s="53"/>
      <c r="D413" s="7"/>
      <c r="E413" s="9"/>
      <c r="F413" s="70">
        <v>1</v>
      </c>
      <c r="G413" s="71"/>
      <c r="H413" s="72">
        <f t="shared" ref="H413:H417" si="519">SUM(E413:G413)</f>
        <v>1</v>
      </c>
      <c r="I413" s="70">
        <v>1</v>
      </c>
      <c r="J413" s="71" t="s">
        <v>216</v>
      </c>
      <c r="K413" s="73">
        <f>SUMIF(exportMMB!D:D,budgetMMB!A413,exportMMB!F:F)</f>
        <v>0</v>
      </c>
      <c r="L413" s="19">
        <f t="shared" ref="L413:L424" si="520">H413*I413*K413</f>
        <v>0</v>
      </c>
      <c r="M413" s="32"/>
      <c r="N413" s="19">
        <f t="shared" ref="N413:N424" si="521">MAX(L413-SUM(O413:R413),0)</f>
        <v>0</v>
      </c>
      <c r="O413" s="42"/>
      <c r="P413" s="42"/>
      <c r="Q413" s="42"/>
      <c r="R413" s="42"/>
      <c r="S413" s="19">
        <f t="shared" ref="S413:S424" si="522">L413-SUM(N413:R413)</f>
        <v>0</v>
      </c>
      <c r="T413" s="42">
        <f t="shared" ref="T413:T424" si="523">N413</f>
        <v>0</v>
      </c>
      <c r="U413" s="42" t="e">
        <f>SUMIF(#REF!,A413,#REF!)</f>
        <v>#REF!</v>
      </c>
      <c r="V413" s="42" t="e">
        <f>SUMIF(#REF!,A413,#REF!)</f>
        <v>#REF!</v>
      </c>
      <c r="W413" s="42" t="e">
        <f t="shared" ref="W413:W424" si="524">U413+V413</f>
        <v>#REF!</v>
      </c>
      <c r="X413" s="42" t="e">
        <f t="shared" ref="X413:X424" si="525">MAX(L413-W413,0)</f>
        <v>#REF!</v>
      </c>
      <c r="Y413" s="42" t="e">
        <f t="shared" ref="Y413:Y424" si="526">W413+X413</f>
        <v>#REF!</v>
      </c>
      <c r="Z413" s="116" t="e">
        <f t="shared" ref="Z413:Z424" si="527">L413-Y413</f>
        <v>#REF!</v>
      </c>
      <c r="AA413" s="120">
        <f t="shared" ref="AA413:AA424" si="528">AB413-L413</f>
        <v>0</v>
      </c>
      <c r="AB413" s="153">
        <f t="shared" si="512"/>
        <v>0</v>
      </c>
      <c r="AC413" s="1"/>
      <c r="AD413" s="1"/>
      <c r="AE413" s="1"/>
      <c r="AF413" s="1"/>
      <c r="AG413" s="1"/>
      <c r="AH413" s="1"/>
      <c r="AI413" s="1"/>
      <c r="AJ413" s="1"/>
      <c r="AK413" s="1"/>
      <c r="AL413" s="1"/>
      <c r="AM413" s="1"/>
      <c r="AN413" s="1"/>
      <c r="AO413" s="1"/>
    </row>
    <row r="414" spans="1:41" s="3" customFormat="1">
      <c r="A414" s="48">
        <v>3602</v>
      </c>
      <c r="B414" s="53" t="s">
        <v>147</v>
      </c>
      <c r="C414" s="53"/>
      <c r="D414" s="7"/>
      <c r="E414" s="9"/>
      <c r="F414" s="70">
        <v>1</v>
      </c>
      <c r="G414" s="71"/>
      <c r="H414" s="72">
        <f t="shared" si="519"/>
        <v>1</v>
      </c>
      <c r="I414" s="70">
        <v>1</v>
      </c>
      <c r="J414" s="71" t="s">
        <v>216</v>
      </c>
      <c r="K414" s="73">
        <f>SUMIF(exportMMB!D:D,budgetMMB!A414,exportMMB!F:F)</f>
        <v>0</v>
      </c>
      <c r="L414" s="19">
        <f t="shared" si="520"/>
        <v>0</v>
      </c>
      <c r="M414" s="32"/>
      <c r="N414" s="19">
        <f t="shared" si="521"/>
        <v>0</v>
      </c>
      <c r="O414" s="42"/>
      <c r="P414" s="42"/>
      <c r="Q414" s="42"/>
      <c r="R414" s="42"/>
      <c r="S414" s="19">
        <f t="shared" si="522"/>
        <v>0</v>
      </c>
      <c r="T414" s="42">
        <f t="shared" si="523"/>
        <v>0</v>
      </c>
      <c r="U414" s="42" t="e">
        <f>SUMIF(#REF!,A414,#REF!)</f>
        <v>#REF!</v>
      </c>
      <c r="V414" s="42" t="e">
        <f>SUMIF(#REF!,A414,#REF!)</f>
        <v>#REF!</v>
      </c>
      <c r="W414" s="42" t="e">
        <f t="shared" si="524"/>
        <v>#REF!</v>
      </c>
      <c r="X414" s="42" t="e">
        <f t="shared" si="525"/>
        <v>#REF!</v>
      </c>
      <c r="Y414" s="42" t="e">
        <f t="shared" si="526"/>
        <v>#REF!</v>
      </c>
      <c r="Z414" s="116" t="e">
        <f t="shared" si="527"/>
        <v>#REF!</v>
      </c>
      <c r="AA414" s="120">
        <f t="shared" si="528"/>
        <v>0</v>
      </c>
      <c r="AB414" s="153">
        <f t="shared" si="512"/>
        <v>0</v>
      </c>
      <c r="AC414" s="1"/>
      <c r="AD414" s="1"/>
      <c r="AE414" s="1"/>
      <c r="AF414" s="1"/>
      <c r="AG414" s="1"/>
      <c r="AH414" s="1"/>
      <c r="AI414" s="1"/>
      <c r="AJ414" s="1"/>
      <c r="AK414" s="1"/>
      <c r="AL414" s="1"/>
      <c r="AM414" s="1"/>
      <c r="AN414" s="1"/>
      <c r="AO414" s="1"/>
    </row>
    <row r="415" spans="1:41" s="3" customFormat="1">
      <c r="A415" s="48">
        <v>3613</v>
      </c>
      <c r="B415" s="53" t="s">
        <v>42</v>
      </c>
      <c r="C415" s="53"/>
      <c r="D415" s="7"/>
      <c r="E415" s="9"/>
      <c r="F415" s="70">
        <v>1</v>
      </c>
      <c r="G415" s="71"/>
      <c r="H415" s="72">
        <f t="shared" si="519"/>
        <v>1</v>
      </c>
      <c r="I415" s="70">
        <v>1</v>
      </c>
      <c r="J415" s="71" t="s">
        <v>216</v>
      </c>
      <c r="K415" s="73">
        <f>SUMIF(exportMMB!D:D,budgetMMB!A415,exportMMB!F:F)</f>
        <v>0</v>
      </c>
      <c r="L415" s="19">
        <f t="shared" si="520"/>
        <v>0</v>
      </c>
      <c r="M415" s="32"/>
      <c r="N415" s="19">
        <f t="shared" si="521"/>
        <v>0</v>
      </c>
      <c r="O415" s="42"/>
      <c r="P415" s="42"/>
      <c r="Q415" s="42"/>
      <c r="R415" s="42"/>
      <c r="S415" s="19">
        <f t="shared" si="522"/>
        <v>0</v>
      </c>
      <c r="T415" s="42">
        <f t="shared" si="523"/>
        <v>0</v>
      </c>
      <c r="U415" s="42" t="e">
        <f>SUMIF(#REF!,A415,#REF!)</f>
        <v>#REF!</v>
      </c>
      <c r="V415" s="42" t="e">
        <f>SUMIF(#REF!,A415,#REF!)</f>
        <v>#REF!</v>
      </c>
      <c r="W415" s="42" t="e">
        <f t="shared" si="524"/>
        <v>#REF!</v>
      </c>
      <c r="X415" s="42" t="e">
        <f t="shared" si="525"/>
        <v>#REF!</v>
      </c>
      <c r="Y415" s="42" t="e">
        <f t="shared" si="526"/>
        <v>#REF!</v>
      </c>
      <c r="Z415" s="116" t="e">
        <f t="shared" si="527"/>
        <v>#REF!</v>
      </c>
      <c r="AA415" s="120">
        <f t="shared" si="528"/>
        <v>0</v>
      </c>
      <c r="AB415" s="153">
        <f t="shared" si="512"/>
        <v>0</v>
      </c>
      <c r="AC415" s="1"/>
      <c r="AD415" s="1"/>
      <c r="AE415" s="1"/>
      <c r="AF415" s="1"/>
      <c r="AG415" s="1"/>
      <c r="AH415" s="1"/>
      <c r="AI415" s="1"/>
      <c r="AJ415" s="1"/>
      <c r="AK415" s="1"/>
      <c r="AL415" s="1"/>
      <c r="AM415" s="1"/>
      <c r="AN415" s="1"/>
      <c r="AO415" s="1"/>
    </row>
    <row r="416" spans="1:41" s="3" customFormat="1">
      <c r="A416" s="48">
        <v>3639</v>
      </c>
      <c r="B416" s="53" t="s">
        <v>827</v>
      </c>
      <c r="C416" s="53"/>
      <c r="D416" s="7"/>
      <c r="E416" s="9"/>
      <c r="F416" s="70">
        <v>1</v>
      </c>
      <c r="G416" s="71"/>
      <c r="H416" s="72">
        <f t="shared" si="519"/>
        <v>1</v>
      </c>
      <c r="I416" s="70">
        <v>1</v>
      </c>
      <c r="J416" s="71" t="s">
        <v>216</v>
      </c>
      <c r="K416" s="73">
        <f>SUMIF(exportMMB!D:D,budgetMMB!A416,exportMMB!F:F)</f>
        <v>0</v>
      </c>
      <c r="L416" s="19">
        <f t="shared" si="520"/>
        <v>0</v>
      </c>
      <c r="M416" s="32"/>
      <c r="N416" s="19">
        <f t="shared" si="521"/>
        <v>0</v>
      </c>
      <c r="O416" s="42"/>
      <c r="P416" s="42"/>
      <c r="Q416" s="42"/>
      <c r="R416" s="42"/>
      <c r="S416" s="19">
        <f t="shared" si="522"/>
        <v>0</v>
      </c>
      <c r="T416" s="42">
        <f t="shared" si="523"/>
        <v>0</v>
      </c>
      <c r="U416" s="42" t="e">
        <f>SUMIF(#REF!,A416,#REF!)</f>
        <v>#REF!</v>
      </c>
      <c r="V416" s="42" t="e">
        <f>SUMIF(#REF!,A416,#REF!)</f>
        <v>#REF!</v>
      </c>
      <c r="W416" s="42" t="e">
        <f t="shared" si="524"/>
        <v>#REF!</v>
      </c>
      <c r="X416" s="42" t="e">
        <f t="shared" si="525"/>
        <v>#REF!</v>
      </c>
      <c r="Y416" s="42" t="e">
        <f t="shared" si="526"/>
        <v>#REF!</v>
      </c>
      <c r="Z416" s="116" t="e">
        <f t="shared" si="527"/>
        <v>#REF!</v>
      </c>
      <c r="AA416" s="120">
        <f t="shared" si="528"/>
        <v>0</v>
      </c>
      <c r="AB416" s="153">
        <f t="shared" si="512"/>
        <v>0</v>
      </c>
      <c r="AC416" s="1"/>
      <c r="AD416" s="1"/>
      <c r="AE416" s="1"/>
      <c r="AF416" s="1"/>
      <c r="AG416" s="1"/>
      <c r="AH416" s="1"/>
      <c r="AI416" s="1"/>
      <c r="AJ416" s="1"/>
      <c r="AK416" s="1"/>
      <c r="AL416" s="1"/>
      <c r="AM416" s="1"/>
      <c r="AN416" s="1"/>
      <c r="AO416" s="1"/>
    </row>
    <row r="417" spans="1:41" s="3" customFormat="1">
      <c r="A417" s="48">
        <v>3640</v>
      </c>
      <c r="B417" s="53" t="s">
        <v>148</v>
      </c>
      <c r="C417" s="53"/>
      <c r="D417" s="7"/>
      <c r="E417" s="9"/>
      <c r="F417" s="70">
        <v>1</v>
      </c>
      <c r="G417" s="71"/>
      <c r="H417" s="72">
        <f t="shared" si="519"/>
        <v>1</v>
      </c>
      <c r="I417" s="70">
        <v>1</v>
      </c>
      <c r="J417" s="71" t="s">
        <v>216</v>
      </c>
      <c r="K417" s="73">
        <f>SUMIF(exportMMB!D:D,budgetMMB!A417,exportMMB!F:F)</f>
        <v>0</v>
      </c>
      <c r="L417" s="19">
        <f t="shared" si="520"/>
        <v>0</v>
      </c>
      <c r="M417" s="32"/>
      <c r="N417" s="19">
        <f t="shared" si="521"/>
        <v>0</v>
      </c>
      <c r="O417" s="42"/>
      <c r="P417" s="42"/>
      <c r="Q417" s="42"/>
      <c r="R417" s="42"/>
      <c r="S417" s="19">
        <f t="shared" si="522"/>
        <v>0</v>
      </c>
      <c r="T417" s="42">
        <f t="shared" si="523"/>
        <v>0</v>
      </c>
      <c r="U417" s="42" t="e">
        <f>SUMIF(#REF!,A417,#REF!)</f>
        <v>#REF!</v>
      </c>
      <c r="V417" s="42" t="e">
        <f>SUMIF(#REF!,A417,#REF!)</f>
        <v>#REF!</v>
      </c>
      <c r="W417" s="42" t="e">
        <f t="shared" si="524"/>
        <v>#REF!</v>
      </c>
      <c r="X417" s="42" t="e">
        <f t="shared" si="525"/>
        <v>#REF!</v>
      </c>
      <c r="Y417" s="42" t="e">
        <f t="shared" si="526"/>
        <v>#REF!</v>
      </c>
      <c r="Z417" s="116" t="e">
        <f t="shared" si="527"/>
        <v>#REF!</v>
      </c>
      <c r="AA417" s="120">
        <f t="shared" si="528"/>
        <v>0</v>
      </c>
      <c r="AB417" s="153">
        <f t="shared" si="512"/>
        <v>0</v>
      </c>
      <c r="AC417" s="1"/>
      <c r="AD417" s="1"/>
      <c r="AE417" s="1"/>
      <c r="AF417" s="1"/>
      <c r="AG417" s="1"/>
      <c r="AH417" s="1"/>
      <c r="AI417" s="1"/>
      <c r="AJ417" s="1"/>
      <c r="AK417" s="1"/>
      <c r="AL417" s="1"/>
      <c r="AM417" s="1"/>
      <c r="AN417" s="1"/>
      <c r="AO417" s="1"/>
    </row>
    <row r="418" spans="1:41" s="3" customFormat="1">
      <c r="A418" s="48">
        <v>3641</v>
      </c>
      <c r="B418" s="53" t="s">
        <v>43</v>
      </c>
      <c r="C418" s="53"/>
      <c r="D418" s="7"/>
      <c r="E418" s="9"/>
      <c r="F418" s="70">
        <v>1</v>
      </c>
      <c r="G418" s="71"/>
      <c r="H418" s="72">
        <f t="shared" ref="H418:H424" si="529">SUM(E418:G418)</f>
        <v>1</v>
      </c>
      <c r="I418" s="70">
        <v>1</v>
      </c>
      <c r="J418" s="71" t="s">
        <v>216</v>
      </c>
      <c r="K418" s="73">
        <f>SUMIF(exportMMB!D:D,budgetMMB!A418,exportMMB!F:F)</f>
        <v>0</v>
      </c>
      <c r="L418" s="19">
        <f t="shared" si="520"/>
        <v>0</v>
      </c>
      <c r="M418" s="32"/>
      <c r="N418" s="19">
        <f t="shared" si="521"/>
        <v>0</v>
      </c>
      <c r="O418" s="42"/>
      <c r="P418" s="42"/>
      <c r="Q418" s="42"/>
      <c r="R418" s="42"/>
      <c r="S418" s="19">
        <f t="shared" si="522"/>
        <v>0</v>
      </c>
      <c r="T418" s="42">
        <f t="shared" si="523"/>
        <v>0</v>
      </c>
      <c r="U418" s="42" t="e">
        <f>SUMIF(#REF!,A418,#REF!)</f>
        <v>#REF!</v>
      </c>
      <c r="V418" s="42" t="e">
        <f>SUMIF(#REF!,A418,#REF!)</f>
        <v>#REF!</v>
      </c>
      <c r="W418" s="42" t="e">
        <f t="shared" si="524"/>
        <v>#REF!</v>
      </c>
      <c r="X418" s="42" t="e">
        <f t="shared" si="525"/>
        <v>#REF!</v>
      </c>
      <c r="Y418" s="42" t="e">
        <f t="shared" si="526"/>
        <v>#REF!</v>
      </c>
      <c r="Z418" s="116" t="e">
        <f t="shared" si="527"/>
        <v>#REF!</v>
      </c>
      <c r="AA418" s="120">
        <f t="shared" si="528"/>
        <v>0</v>
      </c>
      <c r="AB418" s="153">
        <f t="shared" si="512"/>
        <v>0</v>
      </c>
      <c r="AC418" s="1"/>
      <c r="AD418" s="1"/>
      <c r="AE418" s="1"/>
      <c r="AF418" s="1"/>
      <c r="AG418" s="1"/>
      <c r="AH418" s="1"/>
      <c r="AI418" s="1"/>
      <c r="AJ418" s="1"/>
      <c r="AK418" s="1"/>
      <c r="AL418" s="1"/>
      <c r="AM418" s="1"/>
      <c r="AN418" s="1"/>
      <c r="AO418" s="1"/>
    </row>
    <row r="419" spans="1:41" s="3" customFormat="1">
      <c r="A419" s="48">
        <v>3642</v>
      </c>
      <c r="B419" s="53" t="s">
        <v>44</v>
      </c>
      <c r="C419" s="53"/>
      <c r="D419" s="7"/>
      <c r="E419" s="9"/>
      <c r="F419" s="70">
        <v>1</v>
      </c>
      <c r="G419" s="71"/>
      <c r="H419" s="72">
        <f t="shared" si="529"/>
        <v>1</v>
      </c>
      <c r="I419" s="70">
        <v>1</v>
      </c>
      <c r="J419" s="71" t="s">
        <v>216</v>
      </c>
      <c r="K419" s="73">
        <f>SUMIF(exportMMB!D:D,budgetMMB!A419,exportMMB!F:F)</f>
        <v>0</v>
      </c>
      <c r="L419" s="19">
        <f t="shared" si="520"/>
        <v>0</v>
      </c>
      <c r="M419" s="32"/>
      <c r="N419" s="19">
        <f t="shared" si="521"/>
        <v>0</v>
      </c>
      <c r="O419" s="42"/>
      <c r="P419" s="42"/>
      <c r="Q419" s="42"/>
      <c r="R419" s="42"/>
      <c r="S419" s="19">
        <f t="shared" si="522"/>
        <v>0</v>
      </c>
      <c r="T419" s="42">
        <f t="shared" si="523"/>
        <v>0</v>
      </c>
      <c r="U419" s="42" t="e">
        <f>SUMIF(#REF!,A419,#REF!)</f>
        <v>#REF!</v>
      </c>
      <c r="V419" s="42" t="e">
        <f>SUMIF(#REF!,A419,#REF!)</f>
        <v>#REF!</v>
      </c>
      <c r="W419" s="42" t="e">
        <f t="shared" si="524"/>
        <v>#REF!</v>
      </c>
      <c r="X419" s="42" t="e">
        <f t="shared" si="525"/>
        <v>#REF!</v>
      </c>
      <c r="Y419" s="42" t="e">
        <f t="shared" si="526"/>
        <v>#REF!</v>
      </c>
      <c r="Z419" s="116" t="e">
        <f t="shared" si="527"/>
        <v>#REF!</v>
      </c>
      <c r="AA419" s="120">
        <f t="shared" si="528"/>
        <v>0</v>
      </c>
      <c r="AB419" s="153">
        <f t="shared" si="512"/>
        <v>0</v>
      </c>
      <c r="AC419" s="1"/>
      <c r="AD419" s="1"/>
      <c r="AE419" s="1"/>
      <c r="AF419" s="1"/>
      <c r="AG419" s="1"/>
      <c r="AH419" s="1"/>
      <c r="AI419" s="1"/>
      <c r="AJ419" s="1"/>
      <c r="AK419" s="1"/>
      <c r="AL419" s="1"/>
      <c r="AM419" s="1"/>
      <c r="AN419" s="1"/>
      <c r="AO419" s="1"/>
    </row>
    <row r="420" spans="1:41" s="3" customFormat="1">
      <c r="A420" s="48">
        <v>3643</v>
      </c>
      <c r="B420" s="53" t="s">
        <v>699</v>
      </c>
      <c r="C420" s="53"/>
      <c r="D420" s="7"/>
      <c r="E420" s="9"/>
      <c r="F420" s="70">
        <v>1</v>
      </c>
      <c r="G420" s="71"/>
      <c r="H420" s="72">
        <f t="shared" si="529"/>
        <v>1</v>
      </c>
      <c r="I420" s="70">
        <v>1</v>
      </c>
      <c r="J420" s="71" t="s">
        <v>216</v>
      </c>
      <c r="K420" s="73">
        <f>SUMIF(exportMMB!D:D,budgetMMB!A420,exportMMB!F:F)</f>
        <v>0</v>
      </c>
      <c r="L420" s="19">
        <f t="shared" si="520"/>
        <v>0</v>
      </c>
      <c r="M420" s="32"/>
      <c r="N420" s="19">
        <f t="shared" si="521"/>
        <v>0</v>
      </c>
      <c r="O420" s="42"/>
      <c r="P420" s="42"/>
      <c r="Q420" s="42"/>
      <c r="R420" s="42"/>
      <c r="S420" s="19">
        <f t="shared" si="522"/>
        <v>0</v>
      </c>
      <c r="T420" s="42">
        <f t="shared" si="523"/>
        <v>0</v>
      </c>
      <c r="U420" s="42" t="e">
        <f>SUMIF(#REF!,A420,#REF!)</f>
        <v>#REF!</v>
      </c>
      <c r="V420" s="42" t="e">
        <f>SUMIF(#REF!,A420,#REF!)</f>
        <v>#REF!</v>
      </c>
      <c r="W420" s="42" t="e">
        <f t="shared" si="524"/>
        <v>#REF!</v>
      </c>
      <c r="X420" s="42" t="e">
        <f t="shared" si="525"/>
        <v>#REF!</v>
      </c>
      <c r="Y420" s="42" t="e">
        <f t="shared" si="526"/>
        <v>#REF!</v>
      </c>
      <c r="Z420" s="116" t="e">
        <f t="shared" si="527"/>
        <v>#REF!</v>
      </c>
      <c r="AA420" s="120">
        <f t="shared" si="528"/>
        <v>0</v>
      </c>
      <c r="AB420" s="153">
        <f t="shared" si="512"/>
        <v>0</v>
      </c>
      <c r="AC420" s="1"/>
      <c r="AD420" s="1"/>
      <c r="AE420" s="1"/>
      <c r="AF420" s="1"/>
      <c r="AG420" s="1"/>
      <c r="AH420" s="1"/>
      <c r="AI420" s="1"/>
      <c r="AJ420" s="1"/>
      <c r="AK420" s="1"/>
      <c r="AL420" s="1"/>
      <c r="AM420" s="1"/>
      <c r="AN420" s="1"/>
      <c r="AO420" s="1"/>
    </row>
    <row r="421" spans="1:41" s="3" customFormat="1">
      <c r="A421" s="48">
        <v>3645</v>
      </c>
      <c r="B421" s="53" t="s">
        <v>149</v>
      </c>
      <c r="C421" s="53"/>
      <c r="D421" s="7"/>
      <c r="E421" s="9"/>
      <c r="F421" s="70">
        <v>1</v>
      </c>
      <c r="G421" s="71"/>
      <c r="H421" s="72">
        <f t="shared" si="529"/>
        <v>1</v>
      </c>
      <c r="I421" s="70">
        <v>1</v>
      </c>
      <c r="J421" s="71" t="s">
        <v>216</v>
      </c>
      <c r="K421" s="73">
        <f>SUMIF(exportMMB!D:D,budgetMMB!A421,exportMMB!F:F)</f>
        <v>0</v>
      </c>
      <c r="L421" s="19">
        <f t="shared" si="520"/>
        <v>0</v>
      </c>
      <c r="M421" s="32"/>
      <c r="N421" s="19">
        <f t="shared" si="521"/>
        <v>0</v>
      </c>
      <c r="O421" s="42"/>
      <c r="P421" s="42"/>
      <c r="Q421" s="42"/>
      <c r="R421" s="42"/>
      <c r="S421" s="19">
        <f t="shared" si="522"/>
        <v>0</v>
      </c>
      <c r="T421" s="42">
        <f t="shared" si="523"/>
        <v>0</v>
      </c>
      <c r="U421" s="42" t="e">
        <f>SUMIF(#REF!,A421,#REF!)</f>
        <v>#REF!</v>
      </c>
      <c r="V421" s="42" t="e">
        <f>SUMIF(#REF!,A421,#REF!)</f>
        <v>#REF!</v>
      </c>
      <c r="W421" s="42" t="e">
        <f t="shared" si="524"/>
        <v>#REF!</v>
      </c>
      <c r="X421" s="42" t="e">
        <f t="shared" si="525"/>
        <v>#REF!</v>
      </c>
      <c r="Y421" s="42" t="e">
        <f t="shared" si="526"/>
        <v>#REF!</v>
      </c>
      <c r="Z421" s="116" t="e">
        <f t="shared" si="527"/>
        <v>#REF!</v>
      </c>
      <c r="AA421" s="120">
        <f t="shared" si="528"/>
        <v>0</v>
      </c>
      <c r="AB421" s="153">
        <f t="shared" si="512"/>
        <v>0</v>
      </c>
      <c r="AC421" s="1"/>
      <c r="AD421" s="1"/>
      <c r="AE421" s="1"/>
      <c r="AF421" s="1"/>
      <c r="AG421" s="1"/>
      <c r="AH421" s="1"/>
      <c r="AI421" s="1"/>
      <c r="AJ421" s="1"/>
      <c r="AK421" s="1"/>
      <c r="AL421" s="1"/>
      <c r="AM421" s="1"/>
      <c r="AN421" s="1"/>
      <c r="AO421" s="1"/>
    </row>
    <row r="422" spans="1:41" s="3" customFormat="1">
      <c r="A422" s="48">
        <v>3646</v>
      </c>
      <c r="B422" s="53" t="s">
        <v>422</v>
      </c>
      <c r="C422" s="53"/>
      <c r="D422" s="7"/>
      <c r="E422" s="9"/>
      <c r="F422" s="70">
        <v>1</v>
      </c>
      <c r="G422" s="71"/>
      <c r="H422" s="72">
        <f t="shared" si="529"/>
        <v>1</v>
      </c>
      <c r="I422" s="70">
        <v>1</v>
      </c>
      <c r="J422" s="71" t="s">
        <v>216</v>
      </c>
      <c r="K422" s="73">
        <f>SUMIF(exportMMB!D:D,budgetMMB!A422,exportMMB!F:F)</f>
        <v>0</v>
      </c>
      <c r="L422" s="19">
        <f t="shared" si="520"/>
        <v>0</v>
      </c>
      <c r="M422" s="32"/>
      <c r="N422" s="19">
        <f t="shared" si="521"/>
        <v>0</v>
      </c>
      <c r="O422" s="42"/>
      <c r="P422" s="42"/>
      <c r="Q422" s="42"/>
      <c r="R422" s="42"/>
      <c r="S422" s="19">
        <f t="shared" si="522"/>
        <v>0</v>
      </c>
      <c r="T422" s="42">
        <f t="shared" si="523"/>
        <v>0</v>
      </c>
      <c r="U422" s="42" t="e">
        <f>SUMIF(#REF!,A422,#REF!)</f>
        <v>#REF!</v>
      </c>
      <c r="V422" s="42" t="e">
        <f>SUMIF(#REF!,A422,#REF!)</f>
        <v>#REF!</v>
      </c>
      <c r="W422" s="42" t="e">
        <f t="shared" si="524"/>
        <v>#REF!</v>
      </c>
      <c r="X422" s="42" t="e">
        <f t="shared" si="525"/>
        <v>#REF!</v>
      </c>
      <c r="Y422" s="42" t="e">
        <f t="shared" si="526"/>
        <v>#REF!</v>
      </c>
      <c r="Z422" s="116" t="e">
        <f t="shared" si="527"/>
        <v>#REF!</v>
      </c>
      <c r="AA422" s="120">
        <f t="shared" si="528"/>
        <v>0</v>
      </c>
      <c r="AB422" s="153">
        <f t="shared" si="512"/>
        <v>0</v>
      </c>
      <c r="AC422" s="1"/>
      <c r="AD422" s="1"/>
      <c r="AE422" s="1"/>
      <c r="AF422" s="1"/>
      <c r="AG422" s="1"/>
      <c r="AH422" s="1"/>
      <c r="AI422" s="1"/>
      <c r="AJ422" s="1"/>
      <c r="AK422" s="1"/>
      <c r="AL422" s="1"/>
      <c r="AM422" s="1"/>
      <c r="AN422" s="1"/>
      <c r="AO422" s="1"/>
    </row>
    <row r="423" spans="1:41" s="3" customFormat="1">
      <c r="A423" s="48">
        <v>3647</v>
      </c>
      <c r="B423" s="53" t="s">
        <v>423</v>
      </c>
      <c r="C423" s="53"/>
      <c r="D423" s="7"/>
      <c r="E423" s="9"/>
      <c r="F423" s="70">
        <v>1</v>
      </c>
      <c r="G423" s="71"/>
      <c r="H423" s="72">
        <f t="shared" si="529"/>
        <v>1</v>
      </c>
      <c r="I423" s="70">
        <v>1</v>
      </c>
      <c r="J423" s="71" t="s">
        <v>216</v>
      </c>
      <c r="K423" s="73">
        <f>SUMIF(exportMMB!D:D,budgetMMB!A423,exportMMB!F:F)</f>
        <v>0</v>
      </c>
      <c r="L423" s="19">
        <f t="shared" si="520"/>
        <v>0</v>
      </c>
      <c r="M423" s="32"/>
      <c r="N423" s="19">
        <f t="shared" si="521"/>
        <v>0</v>
      </c>
      <c r="O423" s="42"/>
      <c r="P423" s="42"/>
      <c r="Q423" s="42"/>
      <c r="R423" s="42"/>
      <c r="S423" s="19">
        <f t="shared" si="522"/>
        <v>0</v>
      </c>
      <c r="T423" s="42">
        <f t="shared" si="523"/>
        <v>0</v>
      </c>
      <c r="U423" s="42" t="e">
        <f>SUMIF(#REF!,A423,#REF!)</f>
        <v>#REF!</v>
      </c>
      <c r="V423" s="42" t="e">
        <f>SUMIF(#REF!,A423,#REF!)</f>
        <v>#REF!</v>
      </c>
      <c r="W423" s="42" t="e">
        <f t="shared" si="524"/>
        <v>#REF!</v>
      </c>
      <c r="X423" s="42" t="e">
        <f t="shared" si="525"/>
        <v>#REF!</v>
      </c>
      <c r="Y423" s="42" t="e">
        <f t="shared" si="526"/>
        <v>#REF!</v>
      </c>
      <c r="Z423" s="116" t="e">
        <f t="shared" si="527"/>
        <v>#REF!</v>
      </c>
      <c r="AA423" s="120">
        <f t="shared" si="528"/>
        <v>0</v>
      </c>
      <c r="AB423" s="153">
        <f t="shared" si="512"/>
        <v>0</v>
      </c>
      <c r="AC423" s="1"/>
      <c r="AD423" s="1"/>
      <c r="AE423" s="1"/>
      <c r="AF423" s="1"/>
      <c r="AG423" s="1"/>
      <c r="AH423" s="1"/>
      <c r="AI423" s="1"/>
      <c r="AJ423" s="1"/>
      <c r="AK423" s="1"/>
      <c r="AL423" s="1"/>
      <c r="AM423" s="1"/>
      <c r="AN423" s="1"/>
      <c r="AO423" s="1"/>
    </row>
    <row r="424" spans="1:41" s="3" customFormat="1">
      <c r="A424" s="48">
        <v>3683</v>
      </c>
      <c r="B424" s="53" t="s">
        <v>150</v>
      </c>
      <c r="C424" s="53"/>
      <c r="D424" s="7"/>
      <c r="E424" s="9"/>
      <c r="F424" s="70">
        <v>1</v>
      </c>
      <c r="G424" s="71"/>
      <c r="H424" s="72">
        <f t="shared" si="529"/>
        <v>1</v>
      </c>
      <c r="I424" s="70">
        <v>1</v>
      </c>
      <c r="J424" s="71" t="s">
        <v>216</v>
      </c>
      <c r="K424" s="73">
        <f>SUMIF(exportMMB!D:D,budgetMMB!A424,exportMMB!F:F)</f>
        <v>0</v>
      </c>
      <c r="L424" s="19">
        <f t="shared" si="520"/>
        <v>0</v>
      </c>
      <c r="M424" s="32"/>
      <c r="N424" s="19">
        <f t="shared" si="521"/>
        <v>0</v>
      </c>
      <c r="O424" s="42"/>
      <c r="P424" s="42"/>
      <c r="Q424" s="42"/>
      <c r="R424" s="42"/>
      <c r="S424" s="19">
        <f t="shared" si="522"/>
        <v>0</v>
      </c>
      <c r="T424" s="42">
        <f t="shared" si="523"/>
        <v>0</v>
      </c>
      <c r="U424" s="42" t="e">
        <f>SUMIF(#REF!,A424,#REF!)</f>
        <v>#REF!</v>
      </c>
      <c r="V424" s="42" t="e">
        <f>SUMIF(#REF!,A424,#REF!)</f>
        <v>#REF!</v>
      </c>
      <c r="W424" s="42" t="e">
        <f t="shared" si="524"/>
        <v>#REF!</v>
      </c>
      <c r="X424" s="42" t="e">
        <f t="shared" si="525"/>
        <v>#REF!</v>
      </c>
      <c r="Y424" s="42" t="e">
        <f t="shared" si="526"/>
        <v>#REF!</v>
      </c>
      <c r="Z424" s="116" t="e">
        <f t="shared" si="527"/>
        <v>#REF!</v>
      </c>
      <c r="AA424" s="120">
        <f t="shared" si="528"/>
        <v>0</v>
      </c>
      <c r="AB424" s="153">
        <f t="shared" si="512"/>
        <v>0</v>
      </c>
      <c r="AC424" s="1"/>
      <c r="AD424" s="1"/>
      <c r="AE424" s="1"/>
      <c r="AF424" s="1"/>
      <c r="AG424" s="1"/>
      <c r="AH424" s="1"/>
      <c r="AI424" s="1"/>
      <c r="AJ424" s="1"/>
      <c r="AK424" s="1"/>
      <c r="AL424" s="1"/>
      <c r="AM424" s="1"/>
      <c r="AN424" s="1"/>
      <c r="AO424" s="1"/>
    </row>
    <row r="425" spans="1:41" s="3" customFormat="1">
      <c r="A425" s="48"/>
      <c r="B425" s="55" t="s">
        <v>253</v>
      </c>
      <c r="C425" s="55"/>
      <c r="D425" s="7"/>
      <c r="E425" s="9"/>
      <c r="F425" s="70"/>
      <c r="G425" s="71"/>
      <c r="H425" s="72"/>
      <c r="I425" s="70"/>
      <c r="J425" s="71"/>
      <c r="K425" s="73"/>
      <c r="L425" s="21">
        <f t="shared" ref="L425:S425" si="530">SUM(L413:L424)</f>
        <v>0</v>
      </c>
      <c r="M425" s="28">
        <f t="shared" si="530"/>
        <v>0</v>
      </c>
      <c r="N425" s="21">
        <f t="shared" si="530"/>
        <v>0</v>
      </c>
      <c r="O425" s="43">
        <f t="shared" si="530"/>
        <v>0</v>
      </c>
      <c r="P425" s="43">
        <f t="shared" si="530"/>
        <v>0</v>
      </c>
      <c r="Q425" s="43">
        <f t="shared" ref="Q425" si="531">SUM(Q413:Q424)</f>
        <v>0</v>
      </c>
      <c r="R425" s="43">
        <f t="shared" si="530"/>
        <v>0</v>
      </c>
      <c r="S425" s="21">
        <f t="shared" si="530"/>
        <v>0</v>
      </c>
      <c r="T425" s="43">
        <f>SUM(T413:T424)</f>
        <v>0</v>
      </c>
      <c r="U425" s="46" t="e">
        <f t="shared" ref="U425:V425" si="532">SUM(U413:U424)</f>
        <v>#REF!</v>
      </c>
      <c r="V425" s="46" t="e">
        <f t="shared" si="532"/>
        <v>#REF!</v>
      </c>
      <c r="W425" s="46" t="e">
        <f t="shared" ref="W425:AA425" si="533">SUM(W413:W424)</f>
        <v>#REF!</v>
      </c>
      <c r="X425" s="46" t="e">
        <f t="shared" si="533"/>
        <v>#REF!</v>
      </c>
      <c r="Y425" s="46" t="e">
        <f t="shared" si="533"/>
        <v>#REF!</v>
      </c>
      <c r="Z425" s="142" t="e">
        <f t="shared" si="533"/>
        <v>#REF!</v>
      </c>
      <c r="AA425" s="143">
        <f t="shared" si="533"/>
        <v>0</v>
      </c>
      <c r="AB425" s="161">
        <f t="shared" ref="AB425" si="534">SUM(AB413:AB424)</f>
        <v>0</v>
      </c>
      <c r="AC425" s="1"/>
      <c r="AD425" s="1"/>
      <c r="AE425" s="1"/>
      <c r="AF425" s="1"/>
      <c r="AG425" s="1"/>
      <c r="AH425" s="1"/>
      <c r="AI425" s="1"/>
      <c r="AJ425" s="1"/>
      <c r="AK425" s="1"/>
      <c r="AL425" s="1"/>
      <c r="AM425" s="1"/>
      <c r="AN425" s="1"/>
      <c r="AO425" s="1"/>
    </row>
    <row r="426" spans="1:41" s="3" customFormat="1">
      <c r="A426" s="48"/>
      <c r="B426" s="53"/>
      <c r="C426" s="53"/>
      <c r="D426" s="7"/>
      <c r="E426" s="4"/>
      <c r="F426" s="70"/>
      <c r="G426" s="71"/>
      <c r="H426" s="72"/>
      <c r="I426" s="70"/>
      <c r="J426" s="70"/>
      <c r="K426" s="73"/>
      <c r="L426" s="19"/>
      <c r="M426" s="32"/>
      <c r="N426" s="19"/>
      <c r="O426" s="42"/>
      <c r="P426" s="42"/>
      <c r="Q426" s="42"/>
      <c r="R426" s="42"/>
      <c r="S426" s="19"/>
      <c r="T426" s="42"/>
      <c r="U426" s="42"/>
      <c r="V426" s="42"/>
      <c r="W426" s="42"/>
      <c r="X426" s="42"/>
      <c r="Y426" s="42"/>
      <c r="Z426" s="116"/>
      <c r="AA426" s="120"/>
      <c r="AB426" s="162"/>
      <c r="AC426" s="1"/>
      <c r="AD426" s="1"/>
      <c r="AE426" s="1"/>
      <c r="AF426" s="1"/>
      <c r="AG426" s="1"/>
      <c r="AH426" s="1"/>
      <c r="AI426" s="1"/>
      <c r="AJ426" s="1"/>
      <c r="AK426" s="1"/>
      <c r="AL426" s="1"/>
      <c r="AM426" s="1"/>
      <c r="AN426" s="1"/>
      <c r="AO426" s="1"/>
    </row>
    <row r="427" spans="1:41" s="3" customFormat="1">
      <c r="A427" s="181" t="s">
        <v>196</v>
      </c>
      <c r="B427" s="38" t="s">
        <v>234</v>
      </c>
      <c r="C427" s="38"/>
      <c r="D427" s="7"/>
      <c r="E427" s="9"/>
      <c r="F427" s="70"/>
      <c r="G427" s="71"/>
      <c r="H427" s="72"/>
      <c r="I427" s="70"/>
      <c r="J427" s="71"/>
      <c r="K427" s="73"/>
      <c r="L427" s="19"/>
      <c r="M427" s="32"/>
      <c r="N427" s="19"/>
      <c r="O427" s="42"/>
      <c r="P427" s="42"/>
      <c r="Q427" s="42"/>
      <c r="R427" s="42"/>
      <c r="S427" s="19"/>
      <c r="T427" s="42"/>
      <c r="U427" s="42"/>
      <c r="V427" s="42"/>
      <c r="W427" s="42"/>
      <c r="X427" s="42"/>
      <c r="Y427" s="42"/>
      <c r="Z427" s="116"/>
      <c r="AA427" s="120"/>
      <c r="AB427" s="162"/>
      <c r="AC427" s="1"/>
      <c r="AD427" s="1"/>
      <c r="AE427" s="1"/>
      <c r="AF427" s="1"/>
      <c r="AG427" s="1"/>
      <c r="AH427" s="1"/>
      <c r="AI427" s="1"/>
      <c r="AJ427" s="1"/>
      <c r="AK427" s="1"/>
      <c r="AL427" s="1"/>
      <c r="AM427" s="1"/>
      <c r="AN427" s="1"/>
      <c r="AO427" s="1"/>
    </row>
    <row r="428" spans="1:41" s="3" customFormat="1">
      <c r="A428" s="180" t="s">
        <v>456</v>
      </c>
      <c r="B428" s="53" t="s">
        <v>455</v>
      </c>
      <c r="C428" s="53"/>
      <c r="D428" s="7"/>
      <c r="E428" s="9"/>
      <c r="F428" s="70">
        <v>1</v>
      </c>
      <c r="G428" s="71"/>
      <c r="H428" s="72">
        <f t="shared" ref="H428:H430" si="535">SUM(E428:G428)</f>
        <v>1</v>
      </c>
      <c r="I428" s="70">
        <v>1</v>
      </c>
      <c r="J428" s="71" t="s">
        <v>216</v>
      </c>
      <c r="K428" s="73">
        <f>SUMIF(exportMMB!D:D,budgetMMB!A428,exportMMB!F:F)</f>
        <v>0</v>
      </c>
      <c r="L428" s="19">
        <f t="shared" ref="L428:L446" si="536">H428*I428*K428</f>
        <v>0</v>
      </c>
      <c r="M428" s="32"/>
      <c r="N428" s="19">
        <f t="shared" ref="N428:N446" si="537">MAX(L428-SUM(O428:R428),0)</f>
        <v>0</v>
      </c>
      <c r="O428" s="42"/>
      <c r="P428" s="42"/>
      <c r="Q428" s="42"/>
      <c r="R428" s="42"/>
      <c r="S428" s="19">
        <f t="shared" ref="S428:S446" si="538">L428-SUM(N428:R428)</f>
        <v>0</v>
      </c>
      <c r="T428" s="42">
        <f t="shared" ref="T428:T445" si="539">N428</f>
        <v>0</v>
      </c>
      <c r="U428" s="42" t="e">
        <f>SUMIF(#REF!,A428,#REF!)</f>
        <v>#REF!</v>
      </c>
      <c r="V428" s="42" t="e">
        <f>SUMIF(#REF!,A428,#REF!)</f>
        <v>#REF!</v>
      </c>
      <c r="W428" s="42" t="e">
        <f t="shared" ref="W428:W446" si="540">U428+V428</f>
        <v>#REF!</v>
      </c>
      <c r="X428" s="42" t="e">
        <f t="shared" ref="X428:X446" si="541">MAX(L428-W428,0)</f>
        <v>#REF!</v>
      </c>
      <c r="Y428" s="42" t="e">
        <f t="shared" ref="Y428:Y446" si="542">W428+X428</f>
        <v>#REF!</v>
      </c>
      <c r="Z428" s="116" t="e">
        <f t="shared" ref="Z428:Z446" si="543">L428-Y428</f>
        <v>#REF!</v>
      </c>
      <c r="AA428" s="120">
        <f t="shared" ref="AA428:AA446" si="544">AB428-L428</f>
        <v>0</v>
      </c>
      <c r="AB428" s="153">
        <f t="shared" si="512"/>
        <v>0</v>
      </c>
      <c r="AC428" s="1"/>
      <c r="AD428" s="1"/>
      <c r="AE428" s="1"/>
      <c r="AF428" s="1"/>
      <c r="AG428" s="1"/>
      <c r="AH428" s="1"/>
      <c r="AI428" s="1"/>
      <c r="AJ428" s="1"/>
      <c r="AK428" s="1"/>
      <c r="AL428" s="1"/>
      <c r="AM428" s="1"/>
      <c r="AN428" s="1"/>
      <c r="AO428" s="1"/>
    </row>
    <row r="429" spans="1:41" s="3" customFormat="1">
      <c r="A429" s="48">
        <v>3702</v>
      </c>
      <c r="B429" s="53" t="s">
        <v>828</v>
      </c>
      <c r="C429" s="53"/>
      <c r="D429" s="7"/>
      <c r="E429" s="9"/>
      <c r="F429" s="70">
        <v>1</v>
      </c>
      <c r="G429" s="71"/>
      <c r="H429" s="72">
        <f t="shared" si="535"/>
        <v>1</v>
      </c>
      <c r="I429" s="70">
        <v>1</v>
      </c>
      <c r="J429" s="71" t="s">
        <v>216</v>
      </c>
      <c r="K429" s="73">
        <f>SUMIF(exportMMB!D:D,budgetMMB!A429,exportMMB!F:F)</f>
        <v>0</v>
      </c>
      <c r="L429" s="19">
        <f t="shared" si="536"/>
        <v>0</v>
      </c>
      <c r="M429" s="32"/>
      <c r="N429" s="19">
        <f t="shared" si="537"/>
        <v>0</v>
      </c>
      <c r="O429" s="42"/>
      <c r="P429" s="42"/>
      <c r="Q429" s="42"/>
      <c r="R429" s="42"/>
      <c r="S429" s="19">
        <f t="shared" si="538"/>
        <v>0</v>
      </c>
      <c r="T429" s="42">
        <f t="shared" si="539"/>
        <v>0</v>
      </c>
      <c r="U429" s="42" t="e">
        <f>SUMIF(#REF!,A429,#REF!)</f>
        <v>#REF!</v>
      </c>
      <c r="V429" s="42" t="e">
        <f>SUMIF(#REF!,A429,#REF!)</f>
        <v>#REF!</v>
      </c>
      <c r="W429" s="42" t="e">
        <f t="shared" si="540"/>
        <v>#REF!</v>
      </c>
      <c r="X429" s="42" t="e">
        <f t="shared" si="541"/>
        <v>#REF!</v>
      </c>
      <c r="Y429" s="42" t="e">
        <f t="shared" si="542"/>
        <v>#REF!</v>
      </c>
      <c r="Z429" s="116" t="e">
        <f t="shared" si="543"/>
        <v>#REF!</v>
      </c>
      <c r="AA429" s="120">
        <f t="shared" si="544"/>
        <v>0</v>
      </c>
      <c r="AB429" s="153">
        <f t="shared" si="512"/>
        <v>0</v>
      </c>
      <c r="AC429" s="1"/>
      <c r="AD429" s="1"/>
      <c r="AE429" s="1"/>
      <c r="AF429" s="1"/>
      <c r="AG429" s="1"/>
      <c r="AH429" s="1"/>
      <c r="AI429" s="1"/>
      <c r="AJ429" s="1"/>
      <c r="AK429" s="1"/>
      <c r="AL429" s="1"/>
      <c r="AM429" s="1"/>
      <c r="AN429" s="1"/>
      <c r="AO429" s="1"/>
    </row>
    <row r="430" spans="1:41" s="3" customFormat="1">
      <c r="A430" s="48">
        <v>3704</v>
      </c>
      <c r="B430" s="53" t="s">
        <v>700</v>
      </c>
      <c r="C430" s="53"/>
      <c r="D430" s="7"/>
      <c r="E430" s="9"/>
      <c r="F430" s="70">
        <v>1</v>
      </c>
      <c r="G430" s="71"/>
      <c r="H430" s="72">
        <f t="shared" si="535"/>
        <v>1</v>
      </c>
      <c r="I430" s="70">
        <v>1</v>
      </c>
      <c r="J430" s="71" t="s">
        <v>216</v>
      </c>
      <c r="K430" s="73">
        <f>SUMIF(exportMMB!D:D,budgetMMB!A430,exportMMB!F:F)</f>
        <v>0</v>
      </c>
      <c r="L430" s="19">
        <f t="shared" si="536"/>
        <v>0</v>
      </c>
      <c r="M430" s="32"/>
      <c r="N430" s="19">
        <f t="shared" si="537"/>
        <v>0</v>
      </c>
      <c r="O430" s="42"/>
      <c r="P430" s="42"/>
      <c r="Q430" s="42"/>
      <c r="R430" s="42"/>
      <c r="S430" s="19">
        <f t="shared" si="538"/>
        <v>0</v>
      </c>
      <c r="T430" s="42">
        <f t="shared" si="539"/>
        <v>0</v>
      </c>
      <c r="U430" s="42" t="e">
        <f>SUMIF(#REF!,A430,#REF!)</f>
        <v>#REF!</v>
      </c>
      <c r="V430" s="42" t="e">
        <f>SUMIF(#REF!,A430,#REF!)</f>
        <v>#REF!</v>
      </c>
      <c r="W430" s="42" t="e">
        <f t="shared" si="540"/>
        <v>#REF!</v>
      </c>
      <c r="X430" s="42" t="e">
        <f t="shared" si="541"/>
        <v>#REF!</v>
      </c>
      <c r="Y430" s="42" t="e">
        <f t="shared" si="542"/>
        <v>#REF!</v>
      </c>
      <c r="Z430" s="116" t="e">
        <f t="shared" si="543"/>
        <v>#REF!</v>
      </c>
      <c r="AA430" s="120">
        <f t="shared" si="544"/>
        <v>0</v>
      </c>
      <c r="AB430" s="153">
        <f t="shared" si="512"/>
        <v>0</v>
      </c>
      <c r="AC430" s="1"/>
      <c r="AD430" s="1"/>
      <c r="AE430" s="1"/>
      <c r="AF430" s="1"/>
      <c r="AG430" s="1"/>
      <c r="AH430" s="1"/>
      <c r="AI430" s="1"/>
      <c r="AJ430" s="1"/>
      <c r="AK430" s="1"/>
      <c r="AL430" s="1"/>
      <c r="AM430" s="1"/>
      <c r="AN430" s="1"/>
      <c r="AO430" s="1"/>
    </row>
    <row r="431" spans="1:41" s="3" customFormat="1">
      <c r="A431" s="48">
        <v>3740</v>
      </c>
      <c r="B431" s="53" t="s">
        <v>457</v>
      </c>
      <c r="C431" s="53"/>
      <c r="D431" s="7"/>
      <c r="E431" s="9"/>
      <c r="F431" s="70">
        <v>1</v>
      </c>
      <c r="G431" s="71"/>
      <c r="H431" s="72">
        <f t="shared" ref="H431" si="545">SUM(E431:G431)</f>
        <v>1</v>
      </c>
      <c r="I431" s="70">
        <v>1</v>
      </c>
      <c r="J431" s="71" t="s">
        <v>216</v>
      </c>
      <c r="K431" s="73">
        <f>SUMIF(exportMMB!D:D,budgetMMB!A431,exportMMB!F:F)</f>
        <v>0</v>
      </c>
      <c r="L431" s="19">
        <f t="shared" si="536"/>
        <v>0</v>
      </c>
      <c r="M431" s="32"/>
      <c r="N431" s="19">
        <f t="shared" si="537"/>
        <v>0</v>
      </c>
      <c r="O431" s="42"/>
      <c r="P431" s="42"/>
      <c r="Q431" s="42"/>
      <c r="R431" s="42"/>
      <c r="S431" s="19">
        <f t="shared" si="538"/>
        <v>0</v>
      </c>
      <c r="T431" s="42">
        <f t="shared" si="539"/>
        <v>0</v>
      </c>
      <c r="U431" s="42" t="e">
        <f>SUMIF(#REF!,A431,#REF!)</f>
        <v>#REF!</v>
      </c>
      <c r="V431" s="42" t="e">
        <f>SUMIF(#REF!,A431,#REF!)</f>
        <v>#REF!</v>
      </c>
      <c r="W431" s="42" t="e">
        <f t="shared" si="540"/>
        <v>#REF!</v>
      </c>
      <c r="X431" s="42" t="e">
        <f t="shared" si="541"/>
        <v>#REF!</v>
      </c>
      <c r="Y431" s="42" t="e">
        <f t="shared" si="542"/>
        <v>#REF!</v>
      </c>
      <c r="Z431" s="116" t="e">
        <f t="shared" si="543"/>
        <v>#REF!</v>
      </c>
      <c r="AA431" s="120">
        <f t="shared" si="544"/>
        <v>0</v>
      </c>
      <c r="AB431" s="153">
        <f t="shared" si="512"/>
        <v>0</v>
      </c>
      <c r="AC431" s="1"/>
      <c r="AD431" s="1"/>
      <c r="AE431" s="1"/>
      <c r="AF431" s="1"/>
      <c r="AG431" s="1"/>
      <c r="AH431" s="1"/>
      <c r="AI431" s="1"/>
      <c r="AJ431" s="1"/>
      <c r="AK431" s="1"/>
      <c r="AL431" s="1"/>
      <c r="AM431" s="1"/>
      <c r="AN431" s="1"/>
      <c r="AO431" s="1"/>
    </row>
    <row r="432" spans="1:41" s="3" customFormat="1">
      <c r="A432" s="48">
        <v>3741</v>
      </c>
      <c r="B432" s="53" t="s">
        <v>458</v>
      </c>
      <c r="C432" s="53"/>
      <c r="D432" s="7"/>
      <c r="E432" s="9"/>
      <c r="F432" s="70">
        <v>1</v>
      </c>
      <c r="G432" s="71"/>
      <c r="H432" s="72">
        <f t="shared" ref="H432:H437" si="546">SUM(E432:G432)</f>
        <v>1</v>
      </c>
      <c r="I432" s="70">
        <v>1</v>
      </c>
      <c r="J432" s="71" t="s">
        <v>216</v>
      </c>
      <c r="K432" s="73">
        <f>SUMIF(exportMMB!D:D,budgetMMB!A432,exportMMB!F:F)</f>
        <v>0</v>
      </c>
      <c r="L432" s="19">
        <f t="shared" si="536"/>
        <v>0</v>
      </c>
      <c r="M432" s="32"/>
      <c r="N432" s="19">
        <f t="shared" si="537"/>
        <v>0</v>
      </c>
      <c r="O432" s="42"/>
      <c r="P432" s="42"/>
      <c r="Q432" s="42"/>
      <c r="R432" s="42"/>
      <c r="S432" s="19">
        <f t="shared" si="538"/>
        <v>0</v>
      </c>
      <c r="T432" s="42">
        <f t="shared" si="539"/>
        <v>0</v>
      </c>
      <c r="U432" s="42" t="e">
        <f>SUMIF(#REF!,A432,#REF!)</f>
        <v>#REF!</v>
      </c>
      <c r="V432" s="42" t="e">
        <f>SUMIF(#REF!,A432,#REF!)</f>
        <v>#REF!</v>
      </c>
      <c r="W432" s="42" t="e">
        <f t="shared" si="540"/>
        <v>#REF!</v>
      </c>
      <c r="X432" s="42" t="e">
        <f t="shared" si="541"/>
        <v>#REF!</v>
      </c>
      <c r="Y432" s="42" t="e">
        <f t="shared" si="542"/>
        <v>#REF!</v>
      </c>
      <c r="Z432" s="116" t="e">
        <f t="shared" si="543"/>
        <v>#REF!</v>
      </c>
      <c r="AA432" s="120">
        <f t="shared" si="544"/>
        <v>0</v>
      </c>
      <c r="AB432" s="153">
        <f t="shared" si="512"/>
        <v>0</v>
      </c>
      <c r="AC432" s="1"/>
      <c r="AD432" s="1"/>
      <c r="AE432" s="1"/>
      <c r="AF432" s="1"/>
      <c r="AG432" s="1"/>
      <c r="AH432" s="1"/>
      <c r="AI432" s="1"/>
      <c r="AJ432" s="1"/>
      <c r="AK432" s="1"/>
      <c r="AL432" s="1"/>
      <c r="AM432" s="1"/>
      <c r="AN432" s="1"/>
      <c r="AO432" s="1"/>
    </row>
    <row r="433" spans="1:41" s="3" customFormat="1">
      <c r="A433" s="48">
        <v>3742</v>
      </c>
      <c r="B433" s="53" t="s">
        <v>151</v>
      </c>
      <c r="C433" s="53"/>
      <c r="D433" s="7"/>
      <c r="E433" s="9"/>
      <c r="F433" s="70">
        <v>1</v>
      </c>
      <c r="G433" s="71"/>
      <c r="H433" s="72">
        <f t="shared" si="546"/>
        <v>1</v>
      </c>
      <c r="I433" s="70">
        <v>1</v>
      </c>
      <c r="J433" s="71" t="s">
        <v>216</v>
      </c>
      <c r="K433" s="73">
        <f>SUMIF(exportMMB!D:D,budgetMMB!A433,exportMMB!F:F)</f>
        <v>0</v>
      </c>
      <c r="L433" s="19">
        <f t="shared" si="536"/>
        <v>0</v>
      </c>
      <c r="M433" s="32"/>
      <c r="N433" s="19">
        <f t="shared" si="537"/>
        <v>0</v>
      </c>
      <c r="O433" s="42"/>
      <c r="P433" s="42"/>
      <c r="Q433" s="42"/>
      <c r="R433" s="42"/>
      <c r="S433" s="19">
        <f t="shared" si="538"/>
        <v>0</v>
      </c>
      <c r="T433" s="42">
        <f t="shared" si="539"/>
        <v>0</v>
      </c>
      <c r="U433" s="42" t="e">
        <f>SUMIF(#REF!,A433,#REF!)</f>
        <v>#REF!</v>
      </c>
      <c r="V433" s="42" t="e">
        <f>SUMIF(#REF!,A433,#REF!)</f>
        <v>#REF!</v>
      </c>
      <c r="W433" s="42" t="e">
        <f t="shared" si="540"/>
        <v>#REF!</v>
      </c>
      <c r="X433" s="42" t="e">
        <f t="shared" si="541"/>
        <v>#REF!</v>
      </c>
      <c r="Y433" s="42" t="e">
        <f t="shared" si="542"/>
        <v>#REF!</v>
      </c>
      <c r="Z433" s="116" t="e">
        <f t="shared" si="543"/>
        <v>#REF!</v>
      </c>
      <c r="AA433" s="120">
        <f t="shared" si="544"/>
        <v>0</v>
      </c>
      <c r="AB433" s="153">
        <f t="shared" si="512"/>
        <v>0</v>
      </c>
      <c r="AC433" s="1"/>
      <c r="AD433" s="1"/>
      <c r="AE433" s="1"/>
      <c r="AF433" s="1"/>
      <c r="AG433" s="1"/>
      <c r="AH433" s="1"/>
      <c r="AI433" s="1"/>
      <c r="AJ433" s="1"/>
      <c r="AK433" s="1"/>
      <c r="AL433" s="1"/>
      <c r="AM433" s="1"/>
      <c r="AN433" s="1"/>
      <c r="AO433" s="1"/>
    </row>
    <row r="434" spans="1:41" s="3" customFormat="1">
      <c r="A434" s="48">
        <v>3743</v>
      </c>
      <c r="B434" s="53" t="s">
        <v>152</v>
      </c>
      <c r="C434" s="53"/>
      <c r="D434" s="7"/>
      <c r="E434" s="9"/>
      <c r="F434" s="70">
        <v>1</v>
      </c>
      <c r="G434" s="71"/>
      <c r="H434" s="72">
        <f t="shared" si="546"/>
        <v>1</v>
      </c>
      <c r="I434" s="70">
        <v>1</v>
      </c>
      <c r="J434" s="71" t="s">
        <v>216</v>
      </c>
      <c r="K434" s="73">
        <f>SUMIF(exportMMB!D:D,budgetMMB!A434,exportMMB!F:F)</f>
        <v>0</v>
      </c>
      <c r="L434" s="19">
        <f t="shared" si="536"/>
        <v>0</v>
      </c>
      <c r="M434" s="32"/>
      <c r="N434" s="19">
        <f t="shared" si="537"/>
        <v>0</v>
      </c>
      <c r="O434" s="42"/>
      <c r="P434" s="42"/>
      <c r="Q434" s="42"/>
      <c r="R434" s="42"/>
      <c r="S434" s="19">
        <f t="shared" si="538"/>
        <v>0</v>
      </c>
      <c r="T434" s="42">
        <f t="shared" si="539"/>
        <v>0</v>
      </c>
      <c r="U434" s="42" t="e">
        <f>SUMIF(#REF!,A434,#REF!)</f>
        <v>#REF!</v>
      </c>
      <c r="V434" s="42" t="e">
        <f>SUMIF(#REF!,A434,#REF!)</f>
        <v>#REF!</v>
      </c>
      <c r="W434" s="42" t="e">
        <f t="shared" si="540"/>
        <v>#REF!</v>
      </c>
      <c r="X434" s="42" t="e">
        <f t="shared" si="541"/>
        <v>#REF!</v>
      </c>
      <c r="Y434" s="42" t="e">
        <f t="shared" si="542"/>
        <v>#REF!</v>
      </c>
      <c r="Z434" s="116" t="e">
        <f t="shared" si="543"/>
        <v>#REF!</v>
      </c>
      <c r="AA434" s="120">
        <f t="shared" si="544"/>
        <v>0</v>
      </c>
      <c r="AB434" s="153">
        <f t="shared" si="512"/>
        <v>0</v>
      </c>
      <c r="AC434" s="1"/>
      <c r="AD434" s="1"/>
      <c r="AE434" s="1"/>
      <c r="AF434" s="1"/>
      <c r="AG434" s="1"/>
      <c r="AH434" s="1"/>
      <c r="AI434" s="1"/>
      <c r="AJ434" s="1"/>
      <c r="AK434" s="1"/>
      <c r="AL434" s="1"/>
      <c r="AM434" s="1"/>
      <c r="AN434" s="1"/>
      <c r="AO434" s="1"/>
    </row>
    <row r="435" spans="1:41" s="3" customFormat="1">
      <c r="A435" s="48">
        <v>3751</v>
      </c>
      <c r="B435" s="53" t="s">
        <v>153</v>
      </c>
      <c r="C435" s="53"/>
      <c r="D435" s="7"/>
      <c r="E435" s="9"/>
      <c r="F435" s="70">
        <v>1</v>
      </c>
      <c r="G435" s="71"/>
      <c r="H435" s="72">
        <f t="shared" si="546"/>
        <v>1</v>
      </c>
      <c r="I435" s="70">
        <v>1</v>
      </c>
      <c r="J435" s="71" t="s">
        <v>216</v>
      </c>
      <c r="K435" s="73">
        <f>SUMIF(exportMMB!D:D,budgetMMB!A435,exportMMB!F:F)</f>
        <v>0</v>
      </c>
      <c r="L435" s="19">
        <f t="shared" si="536"/>
        <v>0</v>
      </c>
      <c r="M435" s="32"/>
      <c r="N435" s="19">
        <f t="shared" si="537"/>
        <v>0</v>
      </c>
      <c r="O435" s="42"/>
      <c r="P435" s="42"/>
      <c r="Q435" s="42"/>
      <c r="R435" s="42"/>
      <c r="S435" s="19">
        <f t="shared" si="538"/>
        <v>0</v>
      </c>
      <c r="T435" s="45"/>
      <c r="U435" s="42" t="e">
        <f>SUMIF(#REF!,A435,#REF!)</f>
        <v>#REF!</v>
      </c>
      <c r="V435" s="42" t="e">
        <f>SUMIF(#REF!,A435,#REF!)</f>
        <v>#REF!</v>
      </c>
      <c r="W435" s="42" t="e">
        <f t="shared" si="540"/>
        <v>#REF!</v>
      </c>
      <c r="X435" s="42" t="e">
        <f t="shared" si="541"/>
        <v>#REF!</v>
      </c>
      <c r="Y435" s="42" t="e">
        <f t="shared" si="542"/>
        <v>#REF!</v>
      </c>
      <c r="Z435" s="116" t="e">
        <f t="shared" si="543"/>
        <v>#REF!</v>
      </c>
      <c r="AA435" s="120">
        <f t="shared" si="544"/>
        <v>0</v>
      </c>
      <c r="AB435" s="153">
        <f t="shared" si="512"/>
        <v>0</v>
      </c>
      <c r="AC435" s="1"/>
      <c r="AD435" s="1"/>
      <c r="AE435" s="1"/>
      <c r="AF435" s="1"/>
      <c r="AG435" s="1"/>
      <c r="AH435" s="1"/>
      <c r="AI435" s="1"/>
      <c r="AJ435" s="1"/>
      <c r="AK435" s="1"/>
      <c r="AL435" s="1"/>
      <c r="AM435" s="1"/>
      <c r="AN435" s="1"/>
      <c r="AO435" s="1"/>
    </row>
    <row r="436" spans="1:41" s="3" customFormat="1">
      <c r="A436" s="48">
        <v>3755</v>
      </c>
      <c r="B436" s="53" t="s">
        <v>154</v>
      </c>
      <c r="C436" s="53"/>
      <c r="D436" s="7"/>
      <c r="E436" s="9"/>
      <c r="F436" s="70">
        <v>1</v>
      </c>
      <c r="G436" s="71"/>
      <c r="H436" s="72">
        <f t="shared" si="546"/>
        <v>1</v>
      </c>
      <c r="I436" s="70">
        <v>1</v>
      </c>
      <c r="J436" s="71" t="s">
        <v>216</v>
      </c>
      <c r="K436" s="73">
        <f>SUMIF(exportMMB!D:D,budgetMMB!A436,exportMMB!F:F)</f>
        <v>0</v>
      </c>
      <c r="L436" s="19">
        <f t="shared" si="536"/>
        <v>0</v>
      </c>
      <c r="M436" s="32"/>
      <c r="N436" s="19">
        <f t="shared" si="537"/>
        <v>0</v>
      </c>
      <c r="O436" s="42"/>
      <c r="P436" s="42"/>
      <c r="Q436" s="42"/>
      <c r="R436" s="42"/>
      <c r="S436" s="19">
        <f t="shared" si="538"/>
        <v>0</v>
      </c>
      <c r="T436" s="45"/>
      <c r="U436" s="42" t="e">
        <f>SUMIF(#REF!,A436,#REF!)</f>
        <v>#REF!</v>
      </c>
      <c r="V436" s="42" t="e">
        <f>SUMIF(#REF!,A436,#REF!)</f>
        <v>#REF!</v>
      </c>
      <c r="W436" s="42" t="e">
        <f t="shared" si="540"/>
        <v>#REF!</v>
      </c>
      <c r="X436" s="42" t="e">
        <f t="shared" si="541"/>
        <v>#REF!</v>
      </c>
      <c r="Y436" s="42" t="e">
        <f t="shared" si="542"/>
        <v>#REF!</v>
      </c>
      <c r="Z436" s="116" t="e">
        <f t="shared" si="543"/>
        <v>#REF!</v>
      </c>
      <c r="AA436" s="120">
        <f t="shared" si="544"/>
        <v>0</v>
      </c>
      <c r="AB436" s="153">
        <f t="shared" si="512"/>
        <v>0</v>
      </c>
      <c r="AC436" s="1"/>
      <c r="AD436" s="1"/>
      <c r="AE436" s="1"/>
      <c r="AF436" s="1"/>
      <c r="AG436" s="1"/>
      <c r="AH436" s="1"/>
      <c r="AI436" s="1"/>
      <c r="AJ436" s="1"/>
      <c r="AK436" s="1"/>
      <c r="AL436" s="1"/>
      <c r="AM436" s="1"/>
      <c r="AN436" s="1"/>
      <c r="AO436" s="1"/>
    </row>
    <row r="437" spans="1:41" s="3" customFormat="1">
      <c r="A437" s="48">
        <v>3757</v>
      </c>
      <c r="B437" s="53" t="s">
        <v>155</v>
      </c>
      <c r="C437" s="53"/>
      <c r="D437" s="7"/>
      <c r="E437" s="9"/>
      <c r="F437" s="70">
        <v>1</v>
      </c>
      <c r="G437" s="71"/>
      <c r="H437" s="72">
        <f t="shared" si="546"/>
        <v>1</v>
      </c>
      <c r="I437" s="70">
        <v>1</v>
      </c>
      <c r="J437" s="71" t="s">
        <v>216</v>
      </c>
      <c r="K437" s="73">
        <f>SUMIF(exportMMB!D:D,budgetMMB!A437,exportMMB!F:F)</f>
        <v>0</v>
      </c>
      <c r="L437" s="19">
        <f t="shared" si="536"/>
        <v>0</v>
      </c>
      <c r="M437" s="32"/>
      <c r="N437" s="19">
        <f t="shared" si="537"/>
        <v>0</v>
      </c>
      <c r="O437" s="42"/>
      <c r="P437" s="42"/>
      <c r="Q437" s="42"/>
      <c r="R437" s="42"/>
      <c r="S437" s="19">
        <f t="shared" si="538"/>
        <v>0</v>
      </c>
      <c r="T437" s="45"/>
      <c r="U437" s="42" t="e">
        <f>SUMIF(#REF!,A437,#REF!)</f>
        <v>#REF!</v>
      </c>
      <c r="V437" s="42" t="e">
        <f>SUMIF(#REF!,A437,#REF!)</f>
        <v>#REF!</v>
      </c>
      <c r="W437" s="42" t="e">
        <f t="shared" si="540"/>
        <v>#REF!</v>
      </c>
      <c r="X437" s="42" t="e">
        <f t="shared" si="541"/>
        <v>#REF!</v>
      </c>
      <c r="Y437" s="42" t="e">
        <f t="shared" si="542"/>
        <v>#REF!</v>
      </c>
      <c r="Z437" s="116" t="e">
        <f t="shared" si="543"/>
        <v>#REF!</v>
      </c>
      <c r="AA437" s="120">
        <f t="shared" si="544"/>
        <v>0</v>
      </c>
      <c r="AB437" s="153">
        <f t="shared" si="512"/>
        <v>0</v>
      </c>
      <c r="AC437" s="1"/>
      <c r="AD437" s="1"/>
      <c r="AE437" s="1"/>
      <c r="AF437" s="1"/>
      <c r="AG437" s="1"/>
      <c r="AH437" s="1"/>
      <c r="AI437" s="1"/>
      <c r="AJ437" s="1"/>
      <c r="AK437" s="1"/>
      <c r="AL437" s="1"/>
      <c r="AM437" s="1"/>
      <c r="AN437" s="1"/>
      <c r="AO437" s="1"/>
    </row>
    <row r="438" spans="1:41" s="3" customFormat="1">
      <c r="A438" s="48">
        <v>3758</v>
      </c>
      <c r="B438" s="53" t="s">
        <v>156</v>
      </c>
      <c r="C438" s="53"/>
      <c r="D438" s="7"/>
      <c r="E438" s="9"/>
      <c r="F438" s="70">
        <v>1</v>
      </c>
      <c r="G438" s="71"/>
      <c r="H438" s="72">
        <f t="shared" ref="H438:H445" si="547">SUM(E438:G438)</f>
        <v>1</v>
      </c>
      <c r="I438" s="70">
        <v>1</v>
      </c>
      <c r="J438" s="71" t="s">
        <v>216</v>
      </c>
      <c r="K438" s="73">
        <f>SUMIF(exportMMB!D:D,budgetMMB!A438,exportMMB!F:F)</f>
        <v>0</v>
      </c>
      <c r="L438" s="19">
        <f t="shared" si="536"/>
        <v>0</v>
      </c>
      <c r="M438" s="32"/>
      <c r="N438" s="19">
        <f t="shared" si="537"/>
        <v>0</v>
      </c>
      <c r="O438" s="42"/>
      <c r="P438" s="42"/>
      <c r="Q438" s="42"/>
      <c r="R438" s="42"/>
      <c r="S438" s="19">
        <f t="shared" si="538"/>
        <v>0</v>
      </c>
      <c r="T438" s="45"/>
      <c r="U438" s="42" t="e">
        <f>SUMIF(#REF!,A438,#REF!)</f>
        <v>#REF!</v>
      </c>
      <c r="V438" s="42" t="e">
        <f>SUMIF(#REF!,A438,#REF!)</f>
        <v>#REF!</v>
      </c>
      <c r="W438" s="42" t="e">
        <f t="shared" si="540"/>
        <v>#REF!</v>
      </c>
      <c r="X438" s="42" t="e">
        <f t="shared" si="541"/>
        <v>#REF!</v>
      </c>
      <c r="Y438" s="42" t="e">
        <f t="shared" si="542"/>
        <v>#REF!</v>
      </c>
      <c r="Z438" s="116" t="e">
        <f t="shared" si="543"/>
        <v>#REF!</v>
      </c>
      <c r="AA438" s="120">
        <f t="shared" si="544"/>
        <v>0</v>
      </c>
      <c r="AB438" s="153">
        <f t="shared" si="512"/>
        <v>0</v>
      </c>
      <c r="AC438" s="1"/>
      <c r="AD438" s="1"/>
      <c r="AE438" s="1"/>
      <c r="AF438" s="1"/>
      <c r="AG438" s="1"/>
      <c r="AH438" s="1"/>
      <c r="AI438" s="1"/>
      <c r="AJ438" s="1"/>
      <c r="AK438" s="1"/>
      <c r="AL438" s="1"/>
      <c r="AM438" s="1"/>
      <c r="AN438" s="1"/>
      <c r="AO438" s="1"/>
    </row>
    <row r="439" spans="1:41" s="3" customFormat="1">
      <c r="A439" s="48">
        <v>3759</v>
      </c>
      <c r="B439" s="53" t="s">
        <v>157</v>
      </c>
      <c r="C439" s="53"/>
      <c r="D439" s="7"/>
      <c r="E439" s="9"/>
      <c r="F439" s="70">
        <v>1</v>
      </c>
      <c r="G439" s="71"/>
      <c r="H439" s="72">
        <f t="shared" si="547"/>
        <v>1</v>
      </c>
      <c r="I439" s="70">
        <v>1</v>
      </c>
      <c r="J439" s="71" t="s">
        <v>216</v>
      </c>
      <c r="K439" s="73">
        <f>SUMIF(exportMMB!D:D,budgetMMB!A439,exportMMB!F:F)</f>
        <v>0</v>
      </c>
      <c r="L439" s="19">
        <f t="shared" si="536"/>
        <v>0</v>
      </c>
      <c r="M439" s="32"/>
      <c r="N439" s="19">
        <f t="shared" si="537"/>
        <v>0</v>
      </c>
      <c r="O439" s="42"/>
      <c r="P439" s="42"/>
      <c r="Q439" s="42"/>
      <c r="R439" s="42"/>
      <c r="S439" s="19">
        <f t="shared" si="538"/>
        <v>0</v>
      </c>
      <c r="T439" s="45"/>
      <c r="U439" s="42" t="e">
        <f>SUMIF(#REF!,A439,#REF!)</f>
        <v>#REF!</v>
      </c>
      <c r="V439" s="42" t="e">
        <f>SUMIF(#REF!,A439,#REF!)</f>
        <v>#REF!</v>
      </c>
      <c r="W439" s="42" t="e">
        <f t="shared" si="540"/>
        <v>#REF!</v>
      </c>
      <c r="X439" s="42" t="e">
        <f t="shared" si="541"/>
        <v>#REF!</v>
      </c>
      <c r="Y439" s="42" t="e">
        <f t="shared" si="542"/>
        <v>#REF!</v>
      </c>
      <c r="Z439" s="116" t="e">
        <f t="shared" si="543"/>
        <v>#REF!</v>
      </c>
      <c r="AA439" s="120">
        <f t="shared" si="544"/>
        <v>0</v>
      </c>
      <c r="AB439" s="153">
        <f t="shared" si="512"/>
        <v>0</v>
      </c>
      <c r="AC439" s="1"/>
      <c r="AD439" s="1"/>
      <c r="AE439" s="1"/>
      <c r="AF439" s="1"/>
      <c r="AG439" s="1"/>
      <c r="AH439" s="1"/>
      <c r="AI439" s="1"/>
      <c r="AJ439" s="1"/>
      <c r="AK439" s="1"/>
      <c r="AL439" s="1"/>
      <c r="AM439" s="1"/>
      <c r="AN439" s="1"/>
      <c r="AO439" s="1"/>
    </row>
    <row r="440" spans="1:41" s="3" customFormat="1">
      <c r="A440" s="48">
        <v>3760</v>
      </c>
      <c r="B440" s="53" t="s">
        <v>459</v>
      </c>
      <c r="C440" s="53"/>
      <c r="D440" s="7"/>
      <c r="E440" s="9"/>
      <c r="F440" s="70">
        <v>1</v>
      </c>
      <c r="G440" s="71"/>
      <c r="H440" s="72">
        <f t="shared" si="547"/>
        <v>1</v>
      </c>
      <c r="I440" s="70">
        <v>1</v>
      </c>
      <c r="J440" s="71" t="s">
        <v>216</v>
      </c>
      <c r="K440" s="73">
        <f>SUMIF(exportMMB!D:D,budgetMMB!A440,exportMMB!F:F)</f>
        <v>0</v>
      </c>
      <c r="L440" s="19">
        <f t="shared" si="536"/>
        <v>0</v>
      </c>
      <c r="M440" s="32"/>
      <c r="N440" s="19">
        <f t="shared" si="537"/>
        <v>0</v>
      </c>
      <c r="O440" s="42"/>
      <c r="P440" s="42"/>
      <c r="Q440" s="42"/>
      <c r="R440" s="42"/>
      <c r="S440" s="19">
        <f t="shared" si="538"/>
        <v>0</v>
      </c>
      <c r="T440" s="45"/>
      <c r="U440" s="42" t="e">
        <f>SUMIF(#REF!,A440,#REF!)</f>
        <v>#REF!</v>
      </c>
      <c r="V440" s="42" t="e">
        <f>SUMIF(#REF!,A440,#REF!)</f>
        <v>#REF!</v>
      </c>
      <c r="W440" s="42" t="e">
        <f t="shared" si="540"/>
        <v>#REF!</v>
      </c>
      <c r="X440" s="42" t="e">
        <f t="shared" si="541"/>
        <v>#REF!</v>
      </c>
      <c r="Y440" s="42" t="e">
        <f t="shared" si="542"/>
        <v>#REF!</v>
      </c>
      <c r="Z440" s="116" t="e">
        <f t="shared" si="543"/>
        <v>#REF!</v>
      </c>
      <c r="AA440" s="120">
        <f t="shared" si="544"/>
        <v>0</v>
      </c>
      <c r="AB440" s="153">
        <f t="shared" si="512"/>
        <v>0</v>
      </c>
      <c r="AC440" s="1"/>
      <c r="AD440" s="1"/>
      <c r="AE440" s="1"/>
      <c r="AF440" s="1"/>
      <c r="AG440" s="1"/>
      <c r="AH440" s="1"/>
      <c r="AI440" s="1"/>
      <c r="AJ440" s="1"/>
      <c r="AK440" s="1"/>
      <c r="AL440" s="1"/>
      <c r="AM440" s="1"/>
      <c r="AN440" s="1"/>
      <c r="AO440" s="1"/>
    </row>
    <row r="441" spans="1:41" s="3" customFormat="1">
      <c r="A441" s="48">
        <v>3761</v>
      </c>
      <c r="B441" s="53" t="s">
        <v>701</v>
      </c>
      <c r="C441" s="53"/>
      <c r="D441" s="7"/>
      <c r="E441" s="9"/>
      <c r="F441" s="70">
        <v>1</v>
      </c>
      <c r="G441" s="71"/>
      <c r="H441" s="72">
        <f t="shared" si="547"/>
        <v>1</v>
      </c>
      <c r="I441" s="70">
        <v>1</v>
      </c>
      <c r="J441" s="71" t="s">
        <v>216</v>
      </c>
      <c r="K441" s="73">
        <f>SUMIF(exportMMB!D:D,budgetMMB!A441,exportMMB!F:F)</f>
        <v>0</v>
      </c>
      <c r="L441" s="19">
        <f t="shared" si="536"/>
        <v>0</v>
      </c>
      <c r="M441" s="32"/>
      <c r="N441" s="19">
        <f t="shared" si="537"/>
        <v>0</v>
      </c>
      <c r="O441" s="42"/>
      <c r="P441" s="42"/>
      <c r="Q441" s="42"/>
      <c r="R441" s="42"/>
      <c r="S441" s="19">
        <f t="shared" si="538"/>
        <v>0</v>
      </c>
      <c r="T441" s="45"/>
      <c r="U441" s="42" t="e">
        <f>SUMIF(#REF!,A441,#REF!)</f>
        <v>#REF!</v>
      </c>
      <c r="V441" s="42" t="e">
        <f>SUMIF(#REF!,A441,#REF!)</f>
        <v>#REF!</v>
      </c>
      <c r="W441" s="42" t="e">
        <f t="shared" si="540"/>
        <v>#REF!</v>
      </c>
      <c r="X441" s="42" t="e">
        <f t="shared" si="541"/>
        <v>#REF!</v>
      </c>
      <c r="Y441" s="42" t="e">
        <f t="shared" si="542"/>
        <v>#REF!</v>
      </c>
      <c r="Z441" s="116" t="e">
        <f t="shared" si="543"/>
        <v>#REF!</v>
      </c>
      <c r="AA441" s="120">
        <f t="shared" si="544"/>
        <v>0</v>
      </c>
      <c r="AB441" s="153">
        <f t="shared" si="512"/>
        <v>0</v>
      </c>
      <c r="AC441" s="1"/>
      <c r="AD441" s="1"/>
      <c r="AE441" s="1"/>
      <c r="AF441" s="1"/>
      <c r="AG441" s="1"/>
      <c r="AH441" s="1"/>
      <c r="AI441" s="1"/>
      <c r="AJ441" s="1"/>
      <c r="AK441" s="1"/>
      <c r="AL441" s="1"/>
      <c r="AM441" s="1"/>
      <c r="AN441" s="1"/>
      <c r="AO441" s="1"/>
    </row>
    <row r="442" spans="1:41" s="3" customFormat="1">
      <c r="A442" s="48">
        <v>3762</v>
      </c>
      <c r="B442" s="53" t="s">
        <v>460</v>
      </c>
      <c r="C442" s="53"/>
      <c r="D442" s="7"/>
      <c r="E442" s="4"/>
      <c r="F442" s="70">
        <v>1</v>
      </c>
      <c r="G442" s="71"/>
      <c r="H442" s="72">
        <f t="shared" si="547"/>
        <v>1</v>
      </c>
      <c r="I442" s="70">
        <v>1</v>
      </c>
      <c r="J442" s="71" t="s">
        <v>216</v>
      </c>
      <c r="K442" s="73">
        <f>SUMIF(exportMMB!D:D,budgetMMB!A442,exportMMB!F:F)</f>
        <v>0</v>
      </c>
      <c r="L442" s="19">
        <f t="shared" si="536"/>
        <v>0</v>
      </c>
      <c r="M442" s="32"/>
      <c r="N442" s="19">
        <f t="shared" si="537"/>
        <v>0</v>
      </c>
      <c r="O442" s="42"/>
      <c r="P442" s="42"/>
      <c r="Q442" s="42"/>
      <c r="R442" s="42"/>
      <c r="S442" s="19">
        <f t="shared" si="538"/>
        <v>0</v>
      </c>
      <c r="T442" s="45"/>
      <c r="U442" s="42" t="e">
        <f>SUMIF(#REF!,A442,#REF!)</f>
        <v>#REF!</v>
      </c>
      <c r="V442" s="42" t="e">
        <f>SUMIF(#REF!,A442,#REF!)</f>
        <v>#REF!</v>
      </c>
      <c r="W442" s="42" t="e">
        <f t="shared" si="540"/>
        <v>#REF!</v>
      </c>
      <c r="X442" s="42" t="e">
        <f t="shared" si="541"/>
        <v>#REF!</v>
      </c>
      <c r="Y442" s="42" t="e">
        <f t="shared" si="542"/>
        <v>#REF!</v>
      </c>
      <c r="Z442" s="116" t="e">
        <f t="shared" si="543"/>
        <v>#REF!</v>
      </c>
      <c r="AA442" s="120">
        <f t="shared" si="544"/>
        <v>0</v>
      </c>
      <c r="AB442" s="153">
        <f t="shared" si="512"/>
        <v>0</v>
      </c>
      <c r="AC442" s="1"/>
      <c r="AD442" s="1"/>
      <c r="AE442" s="1"/>
      <c r="AF442" s="1"/>
      <c r="AG442" s="1"/>
      <c r="AH442" s="1"/>
      <c r="AI442" s="1"/>
      <c r="AJ442" s="1"/>
      <c r="AK442" s="1"/>
      <c r="AL442" s="1"/>
      <c r="AM442" s="1"/>
      <c r="AN442" s="1"/>
      <c r="AO442" s="1"/>
    </row>
    <row r="443" spans="1:41" s="3" customFormat="1">
      <c r="A443" s="48">
        <v>3784</v>
      </c>
      <c r="B443" s="53" t="s">
        <v>343</v>
      </c>
      <c r="C443" s="53"/>
      <c r="D443" s="7"/>
      <c r="E443" s="4"/>
      <c r="F443" s="70">
        <v>1</v>
      </c>
      <c r="G443" s="71"/>
      <c r="H443" s="72">
        <f t="shared" si="547"/>
        <v>1</v>
      </c>
      <c r="I443" s="70">
        <v>1</v>
      </c>
      <c r="J443" s="71" t="s">
        <v>216</v>
      </c>
      <c r="K443" s="73">
        <f>SUMIF(exportMMB!D:D,budgetMMB!A443,exportMMB!F:F)</f>
        <v>0</v>
      </c>
      <c r="L443" s="19">
        <f t="shared" si="536"/>
        <v>0</v>
      </c>
      <c r="M443" s="32"/>
      <c r="N443" s="19">
        <f t="shared" si="537"/>
        <v>0</v>
      </c>
      <c r="O443" s="42"/>
      <c r="P443" s="42"/>
      <c r="Q443" s="42"/>
      <c r="R443" s="42"/>
      <c r="S443" s="19">
        <f t="shared" si="538"/>
        <v>0</v>
      </c>
      <c r="T443" s="45"/>
      <c r="U443" s="42" t="e">
        <f>SUMIF(#REF!,A443,#REF!)</f>
        <v>#REF!</v>
      </c>
      <c r="V443" s="42" t="e">
        <f>SUMIF(#REF!,A443,#REF!)</f>
        <v>#REF!</v>
      </c>
      <c r="W443" s="42" t="e">
        <f t="shared" si="540"/>
        <v>#REF!</v>
      </c>
      <c r="X443" s="42" t="e">
        <f t="shared" si="541"/>
        <v>#REF!</v>
      </c>
      <c r="Y443" s="42" t="e">
        <f t="shared" si="542"/>
        <v>#REF!</v>
      </c>
      <c r="Z443" s="116" t="e">
        <f t="shared" si="543"/>
        <v>#REF!</v>
      </c>
      <c r="AA443" s="120">
        <f t="shared" si="544"/>
        <v>0</v>
      </c>
      <c r="AB443" s="153">
        <f t="shared" si="512"/>
        <v>0</v>
      </c>
      <c r="AC443" s="1"/>
      <c r="AD443" s="1"/>
      <c r="AE443" s="1"/>
      <c r="AF443" s="1"/>
      <c r="AG443" s="1"/>
      <c r="AH443" s="1"/>
      <c r="AI443" s="1"/>
      <c r="AJ443" s="1"/>
      <c r="AK443" s="1"/>
      <c r="AL443" s="1"/>
      <c r="AM443" s="1"/>
      <c r="AN443" s="1"/>
      <c r="AO443" s="1"/>
    </row>
    <row r="444" spans="1:41" s="3" customFormat="1">
      <c r="A444" s="180" t="s">
        <v>462</v>
      </c>
      <c r="B444" s="53" t="s">
        <v>461</v>
      </c>
      <c r="C444" s="53"/>
      <c r="D444" s="7"/>
      <c r="E444" s="4"/>
      <c r="F444" s="70">
        <v>1</v>
      </c>
      <c r="G444" s="71"/>
      <c r="H444" s="72">
        <f t="shared" si="547"/>
        <v>1</v>
      </c>
      <c r="I444" s="70">
        <v>1</v>
      </c>
      <c r="J444" s="71" t="s">
        <v>216</v>
      </c>
      <c r="K444" s="73">
        <f>SUMIF(exportMMB!D:D,budgetMMB!A444,exportMMB!F:F)</f>
        <v>0</v>
      </c>
      <c r="L444" s="19">
        <f t="shared" si="536"/>
        <v>0</v>
      </c>
      <c r="M444" s="32"/>
      <c r="N444" s="19">
        <f t="shared" si="537"/>
        <v>0</v>
      </c>
      <c r="O444" s="42"/>
      <c r="P444" s="42"/>
      <c r="Q444" s="42"/>
      <c r="R444" s="42"/>
      <c r="S444" s="19">
        <f t="shared" si="538"/>
        <v>0</v>
      </c>
      <c r="T444" s="45"/>
      <c r="U444" s="42" t="e">
        <f>SUMIF(#REF!,A444,#REF!)</f>
        <v>#REF!</v>
      </c>
      <c r="V444" s="42" t="e">
        <f>SUMIF(#REF!,A444,#REF!)</f>
        <v>#REF!</v>
      </c>
      <c r="W444" s="42" t="e">
        <f t="shared" si="540"/>
        <v>#REF!</v>
      </c>
      <c r="X444" s="42" t="e">
        <f t="shared" si="541"/>
        <v>#REF!</v>
      </c>
      <c r="Y444" s="42" t="e">
        <f t="shared" si="542"/>
        <v>#REF!</v>
      </c>
      <c r="Z444" s="116" t="e">
        <f t="shared" si="543"/>
        <v>#REF!</v>
      </c>
      <c r="AA444" s="120">
        <f t="shared" si="544"/>
        <v>0</v>
      </c>
      <c r="AB444" s="153">
        <f t="shared" si="512"/>
        <v>0</v>
      </c>
      <c r="AC444" s="1"/>
      <c r="AD444" s="1"/>
      <c r="AE444" s="1"/>
      <c r="AF444" s="1"/>
      <c r="AG444" s="1"/>
      <c r="AH444" s="1"/>
      <c r="AI444" s="1"/>
      <c r="AJ444" s="1"/>
      <c r="AK444" s="1"/>
      <c r="AL444" s="1"/>
      <c r="AM444" s="1"/>
      <c r="AN444" s="1"/>
      <c r="AO444" s="1"/>
    </row>
    <row r="445" spans="1:41" s="3" customFormat="1">
      <c r="A445" s="48">
        <v>3794</v>
      </c>
      <c r="B445" s="53" t="s">
        <v>158</v>
      </c>
      <c r="C445" s="53"/>
      <c r="D445" s="7"/>
      <c r="E445" s="4"/>
      <c r="F445" s="70">
        <v>1</v>
      </c>
      <c r="G445" s="71"/>
      <c r="H445" s="72">
        <f t="shared" si="547"/>
        <v>1</v>
      </c>
      <c r="I445" s="70">
        <v>1</v>
      </c>
      <c r="J445" s="71" t="s">
        <v>216</v>
      </c>
      <c r="K445" s="73">
        <f>SUMIF(exportMMB!D:D,budgetMMB!A445,exportMMB!F:F)</f>
        <v>0</v>
      </c>
      <c r="L445" s="19">
        <f t="shared" si="536"/>
        <v>0</v>
      </c>
      <c r="M445" s="32"/>
      <c r="N445" s="19">
        <f t="shared" si="537"/>
        <v>0</v>
      </c>
      <c r="O445" s="42"/>
      <c r="P445" s="42"/>
      <c r="Q445" s="42"/>
      <c r="R445" s="42"/>
      <c r="S445" s="19">
        <f t="shared" si="538"/>
        <v>0</v>
      </c>
      <c r="T445" s="42">
        <f t="shared" si="539"/>
        <v>0</v>
      </c>
      <c r="U445" s="42" t="e">
        <f>SUMIF(#REF!,A445,#REF!)</f>
        <v>#REF!</v>
      </c>
      <c r="V445" s="42" t="e">
        <f>SUMIF(#REF!,A445,#REF!)</f>
        <v>#REF!</v>
      </c>
      <c r="W445" s="42" t="e">
        <f t="shared" si="540"/>
        <v>#REF!</v>
      </c>
      <c r="X445" s="42" t="e">
        <f t="shared" si="541"/>
        <v>#REF!</v>
      </c>
      <c r="Y445" s="42" t="e">
        <f t="shared" si="542"/>
        <v>#REF!</v>
      </c>
      <c r="Z445" s="116" t="e">
        <f t="shared" si="543"/>
        <v>#REF!</v>
      </c>
      <c r="AA445" s="120">
        <f t="shared" si="544"/>
        <v>0</v>
      </c>
      <c r="AB445" s="153">
        <f t="shared" si="512"/>
        <v>0</v>
      </c>
      <c r="AC445" s="1"/>
      <c r="AD445" s="1"/>
      <c r="AE445" s="1"/>
      <c r="AF445" s="1"/>
      <c r="AG445" s="1"/>
      <c r="AH445" s="1"/>
      <c r="AI445" s="1"/>
      <c r="AJ445" s="1"/>
      <c r="AK445" s="1"/>
      <c r="AL445" s="1"/>
      <c r="AM445" s="1"/>
      <c r="AN445" s="1"/>
      <c r="AO445" s="1"/>
    </row>
    <row r="446" spans="1:41" s="3" customFormat="1">
      <c r="A446" s="48">
        <v>3797</v>
      </c>
      <c r="B446" s="53" t="s">
        <v>159</v>
      </c>
      <c r="C446" s="53"/>
      <c r="D446" s="7"/>
      <c r="E446" s="4"/>
      <c r="F446" s="70">
        <v>1</v>
      </c>
      <c r="G446" s="71"/>
      <c r="H446" s="72">
        <f t="shared" ref="H446:H450" si="548">SUM(E446:G446)</f>
        <v>1</v>
      </c>
      <c r="I446" s="70">
        <v>1</v>
      </c>
      <c r="J446" s="71" t="s">
        <v>216</v>
      </c>
      <c r="K446" s="73">
        <f>SUMIF(exportMMB!D:D,budgetMMB!A446,exportMMB!F:F)</f>
        <v>0</v>
      </c>
      <c r="L446" s="19">
        <f t="shared" si="536"/>
        <v>0</v>
      </c>
      <c r="M446" s="32"/>
      <c r="N446" s="19">
        <f t="shared" si="537"/>
        <v>0</v>
      </c>
      <c r="O446" s="42"/>
      <c r="P446" s="42"/>
      <c r="Q446" s="42"/>
      <c r="R446" s="42"/>
      <c r="S446" s="19">
        <f t="shared" si="538"/>
        <v>0</v>
      </c>
      <c r="T446" s="45"/>
      <c r="U446" s="42" t="e">
        <f>SUMIF(#REF!,A446,#REF!)</f>
        <v>#REF!</v>
      </c>
      <c r="V446" s="42" t="e">
        <f>SUMIF(#REF!,A446,#REF!)</f>
        <v>#REF!</v>
      </c>
      <c r="W446" s="42" t="e">
        <f t="shared" si="540"/>
        <v>#REF!</v>
      </c>
      <c r="X446" s="42" t="e">
        <f t="shared" si="541"/>
        <v>#REF!</v>
      </c>
      <c r="Y446" s="42" t="e">
        <f t="shared" si="542"/>
        <v>#REF!</v>
      </c>
      <c r="Z446" s="116" t="e">
        <f t="shared" si="543"/>
        <v>#REF!</v>
      </c>
      <c r="AA446" s="120">
        <f t="shared" si="544"/>
        <v>0</v>
      </c>
      <c r="AB446" s="153">
        <f t="shared" si="512"/>
        <v>0</v>
      </c>
      <c r="AC446" s="1"/>
      <c r="AD446" s="1"/>
      <c r="AE446" s="1"/>
      <c r="AF446" s="1"/>
      <c r="AG446" s="1"/>
      <c r="AH446" s="1"/>
      <c r="AI446" s="1"/>
      <c r="AJ446" s="1"/>
      <c r="AK446" s="1"/>
      <c r="AL446" s="1"/>
      <c r="AM446" s="1"/>
      <c r="AN446" s="1"/>
      <c r="AO446" s="1"/>
    </row>
    <row r="447" spans="1:41" s="3" customFormat="1">
      <c r="A447" s="18"/>
      <c r="B447" s="55" t="s">
        <v>253</v>
      </c>
      <c r="C447" s="55"/>
      <c r="D447" s="7"/>
      <c r="E447" s="4"/>
      <c r="F447" s="70"/>
      <c r="G447" s="71"/>
      <c r="H447" s="72"/>
      <c r="I447" s="70"/>
      <c r="J447" s="71"/>
      <c r="K447" s="73"/>
      <c r="L447" s="21">
        <f>SUM(L428:L446)</f>
        <v>0</v>
      </c>
      <c r="M447" s="28">
        <f>SUM(M428:M446)</f>
        <v>0</v>
      </c>
      <c r="N447" s="21">
        <f t="shared" ref="N447:R447" si="549">SUM(N428:N446)</f>
        <v>0</v>
      </c>
      <c r="O447" s="43">
        <f t="shared" si="549"/>
        <v>0</v>
      </c>
      <c r="P447" s="43">
        <f t="shared" si="549"/>
        <v>0</v>
      </c>
      <c r="Q447" s="43">
        <f t="shared" ref="Q447" si="550">SUM(Q428:Q446)</f>
        <v>0</v>
      </c>
      <c r="R447" s="43">
        <f t="shared" si="549"/>
        <v>0</v>
      </c>
      <c r="S447" s="21">
        <f>SUM(S428:S446)</f>
        <v>0</v>
      </c>
      <c r="T447" s="43">
        <f>SUM(T428:T446)</f>
        <v>0</v>
      </c>
      <c r="U447" s="46" t="e">
        <f t="shared" ref="U447:V447" si="551">SUM(U428:U446)</f>
        <v>#REF!</v>
      </c>
      <c r="V447" s="46" t="e">
        <f t="shared" si="551"/>
        <v>#REF!</v>
      </c>
      <c r="W447" s="46" t="e">
        <f t="shared" ref="W447:AA447" si="552">SUM(W428:W446)</f>
        <v>#REF!</v>
      </c>
      <c r="X447" s="46" t="e">
        <f t="shared" si="552"/>
        <v>#REF!</v>
      </c>
      <c r="Y447" s="46" t="e">
        <f t="shared" si="552"/>
        <v>#REF!</v>
      </c>
      <c r="Z447" s="142" t="e">
        <f t="shared" si="552"/>
        <v>#REF!</v>
      </c>
      <c r="AA447" s="143">
        <f t="shared" si="552"/>
        <v>0</v>
      </c>
      <c r="AB447" s="161">
        <f t="shared" ref="AB447" si="553">SUM(AB428:AB446)</f>
        <v>0</v>
      </c>
      <c r="AC447" s="1"/>
      <c r="AD447" s="1"/>
      <c r="AE447" s="1"/>
      <c r="AF447" s="1"/>
      <c r="AG447" s="1"/>
      <c r="AH447" s="1"/>
      <c r="AI447" s="1"/>
      <c r="AJ447" s="1"/>
      <c r="AK447" s="1"/>
      <c r="AL447" s="1"/>
      <c r="AM447" s="1"/>
      <c r="AN447" s="1"/>
      <c r="AO447" s="1"/>
    </row>
    <row r="448" spans="1:41" s="3" customFormat="1">
      <c r="A448" s="18"/>
      <c r="B448" s="53"/>
      <c r="C448" s="53"/>
      <c r="D448" s="7"/>
      <c r="E448" s="4"/>
      <c r="F448" s="70"/>
      <c r="G448" s="71"/>
      <c r="H448" s="72"/>
      <c r="I448" s="70"/>
      <c r="J448" s="70"/>
      <c r="K448" s="73"/>
      <c r="L448" s="19"/>
      <c r="M448" s="32"/>
      <c r="N448" s="19"/>
      <c r="O448" s="42"/>
      <c r="P448" s="42"/>
      <c r="Q448" s="42"/>
      <c r="R448" s="42"/>
      <c r="S448" s="19"/>
      <c r="T448" s="42"/>
      <c r="U448" s="42"/>
      <c r="V448" s="42"/>
      <c r="W448" s="42"/>
      <c r="X448" s="42"/>
      <c r="Y448" s="46"/>
      <c r="Z448" s="116"/>
      <c r="AA448" s="120"/>
      <c r="AB448" s="162"/>
      <c r="AC448" s="1"/>
      <c r="AD448" s="1"/>
      <c r="AE448" s="1"/>
      <c r="AF448" s="1"/>
      <c r="AG448" s="1"/>
      <c r="AH448" s="1"/>
      <c r="AI448" s="1"/>
      <c r="AJ448" s="1"/>
      <c r="AK448" s="1"/>
      <c r="AL448" s="1"/>
      <c r="AM448" s="1"/>
      <c r="AN448" s="1"/>
      <c r="AO448" s="1"/>
    </row>
    <row r="449" spans="1:41" s="3" customFormat="1">
      <c r="A449" s="181" t="s">
        <v>194</v>
      </c>
      <c r="B449" s="38" t="s">
        <v>235</v>
      </c>
      <c r="C449" s="38"/>
      <c r="D449" s="7"/>
      <c r="E449" s="9"/>
      <c r="F449" s="70"/>
      <c r="G449" s="71"/>
      <c r="H449" s="72"/>
      <c r="I449" s="70"/>
      <c r="J449" s="71"/>
      <c r="K449" s="73"/>
      <c r="L449" s="19"/>
      <c r="M449" s="32"/>
      <c r="N449" s="19"/>
      <c r="O449" s="42"/>
      <c r="P449" s="42"/>
      <c r="Q449" s="42"/>
      <c r="R449" s="42"/>
      <c r="S449" s="19"/>
      <c r="T449" s="42"/>
      <c r="U449" s="42"/>
      <c r="V449" s="42"/>
      <c r="W449" s="42"/>
      <c r="X449" s="42"/>
      <c r="Y449" s="42"/>
      <c r="Z449" s="116"/>
      <c r="AA449" s="120"/>
      <c r="AB449" s="162"/>
      <c r="AC449" s="1"/>
      <c r="AD449" s="1"/>
      <c r="AE449" s="1"/>
      <c r="AF449" s="1"/>
      <c r="AG449" s="1"/>
      <c r="AH449" s="1"/>
      <c r="AI449" s="1"/>
      <c r="AJ449" s="1"/>
      <c r="AK449" s="1"/>
      <c r="AL449" s="1"/>
      <c r="AM449" s="1"/>
      <c r="AN449" s="1"/>
      <c r="AO449" s="1"/>
    </row>
    <row r="450" spans="1:41" s="3" customFormat="1">
      <c r="A450" s="48">
        <v>3801</v>
      </c>
      <c r="B450" s="53" t="s">
        <v>160</v>
      </c>
      <c r="C450" s="53"/>
      <c r="D450" s="7"/>
      <c r="E450" s="9"/>
      <c r="F450" s="70">
        <v>1</v>
      </c>
      <c r="G450" s="71"/>
      <c r="H450" s="72">
        <f t="shared" si="548"/>
        <v>1</v>
      </c>
      <c r="I450" s="70">
        <v>1</v>
      </c>
      <c r="J450" s="71" t="s">
        <v>216</v>
      </c>
      <c r="K450" s="73">
        <f>SUMIF(exportMMB!D:D,budgetMMB!A450,exportMMB!F:F)</f>
        <v>0</v>
      </c>
      <c r="L450" s="19">
        <f t="shared" ref="L450:L464" si="554">H450*I450*K450</f>
        <v>0</v>
      </c>
      <c r="M450" s="32"/>
      <c r="N450" s="19">
        <f t="shared" ref="N450:N464" si="555">MAX(L450-SUM(O450:R450),0)</f>
        <v>0</v>
      </c>
      <c r="O450" s="42"/>
      <c r="P450" s="42"/>
      <c r="Q450" s="42"/>
      <c r="R450" s="42"/>
      <c r="S450" s="19">
        <f t="shared" ref="S450:S464" si="556">L450-SUM(N450:R450)</f>
        <v>0</v>
      </c>
      <c r="T450" s="42">
        <f t="shared" ref="T450:T464" si="557">N450</f>
        <v>0</v>
      </c>
      <c r="U450" s="42" t="e">
        <f>SUMIF(#REF!,A450,#REF!)</f>
        <v>#REF!</v>
      </c>
      <c r="V450" s="42" t="e">
        <f>SUMIF(#REF!,A450,#REF!)</f>
        <v>#REF!</v>
      </c>
      <c r="W450" s="42" t="e">
        <f t="shared" ref="W450:W464" si="558">U450+V450</f>
        <v>#REF!</v>
      </c>
      <c r="X450" s="42" t="e">
        <f t="shared" ref="X450:X464" si="559">MAX(L450-W450,0)</f>
        <v>#REF!</v>
      </c>
      <c r="Y450" s="42" t="e">
        <f t="shared" ref="Y450:Y464" si="560">W450+X450</f>
        <v>#REF!</v>
      </c>
      <c r="Z450" s="116" t="e">
        <f t="shared" ref="Z450:Z464" si="561">L450-Y450</f>
        <v>#REF!</v>
      </c>
      <c r="AA450" s="120">
        <f t="shared" ref="AA450:AA464" si="562">AB450-L450</f>
        <v>0</v>
      </c>
      <c r="AB450" s="153">
        <f t="shared" si="512"/>
        <v>0</v>
      </c>
      <c r="AC450" s="1"/>
      <c r="AD450" s="1"/>
      <c r="AE450" s="1"/>
      <c r="AF450" s="1"/>
      <c r="AG450" s="1"/>
      <c r="AH450" s="1"/>
      <c r="AI450" s="1"/>
      <c r="AJ450" s="1"/>
      <c r="AK450" s="1"/>
      <c r="AL450" s="1"/>
      <c r="AM450" s="1"/>
      <c r="AN450" s="1"/>
      <c r="AO450" s="1"/>
    </row>
    <row r="451" spans="1:41" s="3" customFormat="1">
      <c r="A451" s="180" t="s">
        <v>372</v>
      </c>
      <c r="B451" s="53" t="s">
        <v>373</v>
      </c>
      <c r="C451" s="53"/>
      <c r="D451" s="7"/>
      <c r="E451" s="9"/>
      <c r="F451" s="70">
        <v>1</v>
      </c>
      <c r="G451" s="71"/>
      <c r="H451" s="72">
        <f t="shared" ref="H451" si="563">SUM(E451:G451)</f>
        <v>1</v>
      </c>
      <c r="I451" s="70">
        <v>1</v>
      </c>
      <c r="J451" s="71" t="s">
        <v>216</v>
      </c>
      <c r="K451" s="73">
        <f>SUMIF(exportMMB!D:D,budgetMMB!A451,exportMMB!F:F)</f>
        <v>0</v>
      </c>
      <c r="L451" s="19">
        <f t="shared" si="554"/>
        <v>0</v>
      </c>
      <c r="M451" s="32"/>
      <c r="N451" s="19">
        <f t="shared" si="555"/>
        <v>0</v>
      </c>
      <c r="O451" s="42"/>
      <c r="P451" s="42"/>
      <c r="Q451" s="42"/>
      <c r="R451" s="42"/>
      <c r="S451" s="19">
        <f t="shared" si="556"/>
        <v>0</v>
      </c>
      <c r="T451" s="42">
        <f t="shared" si="557"/>
        <v>0</v>
      </c>
      <c r="U451" s="42" t="e">
        <f>SUMIF(#REF!,A451,#REF!)</f>
        <v>#REF!</v>
      </c>
      <c r="V451" s="42" t="e">
        <f>SUMIF(#REF!,A451,#REF!)</f>
        <v>#REF!</v>
      </c>
      <c r="W451" s="42" t="e">
        <f t="shared" si="558"/>
        <v>#REF!</v>
      </c>
      <c r="X451" s="42" t="e">
        <f t="shared" si="559"/>
        <v>#REF!</v>
      </c>
      <c r="Y451" s="42" t="e">
        <f t="shared" si="560"/>
        <v>#REF!</v>
      </c>
      <c r="Z451" s="116" t="e">
        <f t="shared" si="561"/>
        <v>#REF!</v>
      </c>
      <c r="AA451" s="120">
        <f t="shared" si="562"/>
        <v>0</v>
      </c>
      <c r="AB451" s="153">
        <f t="shared" si="512"/>
        <v>0</v>
      </c>
      <c r="AC451" s="1"/>
      <c r="AD451" s="1"/>
      <c r="AE451" s="1"/>
      <c r="AF451" s="1"/>
      <c r="AG451" s="1"/>
      <c r="AH451" s="1"/>
      <c r="AI451" s="1"/>
      <c r="AJ451" s="1"/>
      <c r="AK451" s="1"/>
      <c r="AL451" s="1"/>
      <c r="AM451" s="1"/>
      <c r="AN451" s="1"/>
      <c r="AO451" s="1"/>
    </row>
    <row r="452" spans="1:41" s="3" customFormat="1">
      <c r="A452" s="48">
        <v>3803</v>
      </c>
      <c r="B452" s="53" t="s">
        <v>161</v>
      </c>
      <c r="C452" s="53"/>
      <c r="D452" s="7"/>
      <c r="E452" s="9"/>
      <c r="F452" s="70">
        <v>1</v>
      </c>
      <c r="G452" s="71"/>
      <c r="H452" s="72">
        <f t="shared" ref="H452:H457" si="564">SUM(E452:G452)</f>
        <v>1</v>
      </c>
      <c r="I452" s="70">
        <v>1</v>
      </c>
      <c r="J452" s="71" t="s">
        <v>216</v>
      </c>
      <c r="K452" s="73">
        <f>SUMIF(exportMMB!D:D,budgetMMB!A452,exportMMB!F:F)</f>
        <v>0</v>
      </c>
      <c r="L452" s="19">
        <f t="shared" si="554"/>
        <v>0</v>
      </c>
      <c r="M452" s="32"/>
      <c r="N452" s="19">
        <f t="shared" si="555"/>
        <v>0</v>
      </c>
      <c r="O452" s="42"/>
      <c r="P452" s="42"/>
      <c r="Q452" s="42"/>
      <c r="R452" s="42"/>
      <c r="S452" s="19">
        <f t="shared" si="556"/>
        <v>0</v>
      </c>
      <c r="T452" s="42">
        <f t="shared" si="557"/>
        <v>0</v>
      </c>
      <c r="U452" s="42" t="e">
        <f>SUMIF(#REF!,A452,#REF!)</f>
        <v>#REF!</v>
      </c>
      <c r="V452" s="42" t="e">
        <f>SUMIF(#REF!,A452,#REF!)</f>
        <v>#REF!</v>
      </c>
      <c r="W452" s="42" t="e">
        <f t="shared" si="558"/>
        <v>#REF!</v>
      </c>
      <c r="X452" s="42" t="e">
        <f t="shared" si="559"/>
        <v>#REF!</v>
      </c>
      <c r="Y452" s="42" t="e">
        <f t="shared" si="560"/>
        <v>#REF!</v>
      </c>
      <c r="Z452" s="116" t="e">
        <f t="shared" si="561"/>
        <v>#REF!</v>
      </c>
      <c r="AA452" s="120">
        <f t="shared" si="562"/>
        <v>0</v>
      </c>
      <c r="AB452" s="153">
        <f t="shared" si="512"/>
        <v>0</v>
      </c>
      <c r="AC452" s="1"/>
      <c r="AD452" s="1"/>
      <c r="AE452" s="1"/>
      <c r="AF452" s="1"/>
      <c r="AG452" s="1"/>
      <c r="AH452" s="1"/>
      <c r="AI452" s="1"/>
      <c r="AJ452" s="1"/>
      <c r="AK452" s="1"/>
      <c r="AL452" s="1"/>
      <c r="AM452" s="1"/>
      <c r="AN452" s="1"/>
      <c r="AO452" s="1"/>
    </row>
    <row r="453" spans="1:41" s="3" customFormat="1">
      <c r="A453" s="48">
        <v>3804</v>
      </c>
      <c r="B453" s="53" t="s">
        <v>162</v>
      </c>
      <c r="C453" s="53"/>
      <c r="D453" s="7"/>
      <c r="E453" s="9"/>
      <c r="F453" s="70">
        <v>1</v>
      </c>
      <c r="G453" s="71"/>
      <c r="H453" s="72">
        <f t="shared" si="564"/>
        <v>1</v>
      </c>
      <c r="I453" s="70">
        <v>1</v>
      </c>
      <c r="J453" s="71" t="s">
        <v>216</v>
      </c>
      <c r="K453" s="73">
        <f>SUMIF(exportMMB!D:D,budgetMMB!A453,exportMMB!F:F)</f>
        <v>0</v>
      </c>
      <c r="L453" s="19">
        <f t="shared" si="554"/>
        <v>0</v>
      </c>
      <c r="M453" s="32"/>
      <c r="N453" s="19">
        <f t="shared" si="555"/>
        <v>0</v>
      </c>
      <c r="O453" s="42"/>
      <c r="P453" s="42"/>
      <c r="Q453" s="42"/>
      <c r="R453" s="42"/>
      <c r="S453" s="19">
        <f t="shared" si="556"/>
        <v>0</v>
      </c>
      <c r="T453" s="42">
        <f t="shared" si="557"/>
        <v>0</v>
      </c>
      <c r="U453" s="42" t="e">
        <f>SUMIF(#REF!,A453,#REF!)</f>
        <v>#REF!</v>
      </c>
      <c r="V453" s="42" t="e">
        <f>SUMIF(#REF!,A453,#REF!)</f>
        <v>#REF!</v>
      </c>
      <c r="W453" s="42" t="e">
        <f t="shared" si="558"/>
        <v>#REF!</v>
      </c>
      <c r="X453" s="42" t="e">
        <f t="shared" si="559"/>
        <v>#REF!</v>
      </c>
      <c r="Y453" s="42" t="e">
        <f t="shared" si="560"/>
        <v>#REF!</v>
      </c>
      <c r="Z453" s="116" t="e">
        <f t="shared" si="561"/>
        <v>#REF!</v>
      </c>
      <c r="AA453" s="120">
        <f t="shared" si="562"/>
        <v>0</v>
      </c>
      <c r="AB453" s="153">
        <f t="shared" si="512"/>
        <v>0</v>
      </c>
      <c r="AC453" s="1"/>
      <c r="AD453" s="1"/>
      <c r="AE453" s="1"/>
      <c r="AF453" s="1"/>
      <c r="AG453" s="1"/>
      <c r="AH453" s="1"/>
      <c r="AI453" s="1"/>
      <c r="AJ453" s="1"/>
      <c r="AK453" s="1"/>
      <c r="AL453" s="1"/>
      <c r="AM453" s="1"/>
      <c r="AN453" s="1"/>
      <c r="AO453" s="1"/>
    </row>
    <row r="454" spans="1:41" s="3" customFormat="1">
      <c r="A454" s="180" t="s">
        <v>374</v>
      </c>
      <c r="B454" s="53" t="s">
        <v>376</v>
      </c>
      <c r="C454" s="53"/>
      <c r="D454" s="7"/>
      <c r="E454" s="9"/>
      <c r="F454" s="70">
        <v>1</v>
      </c>
      <c r="G454" s="71"/>
      <c r="H454" s="72">
        <f t="shared" si="564"/>
        <v>1</v>
      </c>
      <c r="I454" s="70">
        <v>1</v>
      </c>
      <c r="J454" s="71" t="s">
        <v>216</v>
      </c>
      <c r="K454" s="73">
        <f>SUMIF(exportMMB!D:D,budgetMMB!A454,exportMMB!F:F)</f>
        <v>0</v>
      </c>
      <c r="L454" s="19">
        <f t="shared" si="554"/>
        <v>0</v>
      </c>
      <c r="M454" s="32"/>
      <c r="N454" s="19">
        <f t="shared" si="555"/>
        <v>0</v>
      </c>
      <c r="O454" s="42"/>
      <c r="P454" s="42"/>
      <c r="Q454" s="42"/>
      <c r="R454" s="42"/>
      <c r="S454" s="19">
        <f t="shared" si="556"/>
        <v>0</v>
      </c>
      <c r="T454" s="42">
        <f t="shared" si="557"/>
        <v>0</v>
      </c>
      <c r="U454" s="42" t="e">
        <f>SUMIF(#REF!,A454,#REF!)</f>
        <v>#REF!</v>
      </c>
      <c r="V454" s="42" t="e">
        <f>SUMIF(#REF!,A454,#REF!)</f>
        <v>#REF!</v>
      </c>
      <c r="W454" s="42" t="e">
        <f t="shared" si="558"/>
        <v>#REF!</v>
      </c>
      <c r="X454" s="42" t="e">
        <f t="shared" si="559"/>
        <v>#REF!</v>
      </c>
      <c r="Y454" s="42" t="e">
        <f t="shared" si="560"/>
        <v>#REF!</v>
      </c>
      <c r="Z454" s="116" t="e">
        <f t="shared" si="561"/>
        <v>#REF!</v>
      </c>
      <c r="AA454" s="120">
        <f t="shared" si="562"/>
        <v>0</v>
      </c>
      <c r="AB454" s="153">
        <f t="shared" si="512"/>
        <v>0</v>
      </c>
      <c r="AC454" s="1"/>
      <c r="AD454" s="1"/>
      <c r="AE454" s="1"/>
      <c r="AF454" s="1"/>
      <c r="AG454" s="1"/>
      <c r="AH454" s="1"/>
      <c r="AI454" s="1"/>
      <c r="AJ454" s="1"/>
      <c r="AK454" s="1"/>
      <c r="AL454" s="1"/>
      <c r="AM454" s="1"/>
      <c r="AN454" s="1"/>
      <c r="AO454" s="1"/>
    </row>
    <row r="455" spans="1:41" s="3" customFormat="1">
      <c r="A455" s="180" t="s">
        <v>375</v>
      </c>
      <c r="B455" s="53" t="s">
        <v>377</v>
      </c>
      <c r="C455" s="53"/>
      <c r="D455" s="7"/>
      <c r="E455" s="9"/>
      <c r="F455" s="70">
        <v>1</v>
      </c>
      <c r="G455" s="71"/>
      <c r="H455" s="72">
        <f t="shared" si="564"/>
        <v>1</v>
      </c>
      <c r="I455" s="70">
        <v>1</v>
      </c>
      <c r="J455" s="71" t="s">
        <v>216</v>
      </c>
      <c r="K455" s="73">
        <f>SUMIF(exportMMB!D:D,budgetMMB!A455,exportMMB!F:F)</f>
        <v>0</v>
      </c>
      <c r="L455" s="19">
        <f t="shared" si="554"/>
        <v>0</v>
      </c>
      <c r="M455" s="32"/>
      <c r="N455" s="19">
        <f t="shared" si="555"/>
        <v>0</v>
      </c>
      <c r="O455" s="42"/>
      <c r="P455" s="42"/>
      <c r="Q455" s="42"/>
      <c r="R455" s="42"/>
      <c r="S455" s="19">
        <f t="shared" si="556"/>
        <v>0</v>
      </c>
      <c r="T455" s="42">
        <f t="shared" si="557"/>
        <v>0</v>
      </c>
      <c r="U455" s="42" t="e">
        <f>SUMIF(#REF!,A455,#REF!)</f>
        <v>#REF!</v>
      </c>
      <c r="V455" s="42" t="e">
        <f>SUMIF(#REF!,A455,#REF!)</f>
        <v>#REF!</v>
      </c>
      <c r="W455" s="42" t="e">
        <f t="shared" si="558"/>
        <v>#REF!</v>
      </c>
      <c r="X455" s="42" t="e">
        <f t="shared" si="559"/>
        <v>#REF!</v>
      </c>
      <c r="Y455" s="42" t="e">
        <f t="shared" si="560"/>
        <v>#REF!</v>
      </c>
      <c r="Z455" s="116" t="e">
        <f t="shared" si="561"/>
        <v>#REF!</v>
      </c>
      <c r="AA455" s="120">
        <f t="shared" si="562"/>
        <v>0</v>
      </c>
      <c r="AB455" s="153">
        <f t="shared" si="512"/>
        <v>0</v>
      </c>
      <c r="AC455" s="1"/>
      <c r="AD455" s="1"/>
      <c r="AE455" s="1"/>
      <c r="AF455" s="1"/>
      <c r="AG455" s="1"/>
      <c r="AH455" s="1"/>
      <c r="AI455" s="1"/>
      <c r="AJ455" s="1"/>
      <c r="AK455" s="1"/>
      <c r="AL455" s="1"/>
      <c r="AM455" s="1"/>
      <c r="AN455" s="1"/>
      <c r="AO455" s="1"/>
    </row>
    <row r="456" spans="1:41" s="3" customFormat="1">
      <c r="A456" s="48">
        <v>3840</v>
      </c>
      <c r="B456" s="53" t="s">
        <v>163</v>
      </c>
      <c r="C456" s="53"/>
      <c r="D456" s="7"/>
      <c r="E456" s="9"/>
      <c r="F456" s="70">
        <v>1</v>
      </c>
      <c r="G456" s="71"/>
      <c r="H456" s="72">
        <f t="shared" si="564"/>
        <v>1</v>
      </c>
      <c r="I456" s="70">
        <v>1</v>
      </c>
      <c r="J456" s="71" t="s">
        <v>216</v>
      </c>
      <c r="K456" s="73">
        <f>SUMIF(exportMMB!D:D,budgetMMB!A456,exportMMB!F:F)</f>
        <v>0</v>
      </c>
      <c r="L456" s="19">
        <f t="shared" si="554"/>
        <v>0</v>
      </c>
      <c r="M456" s="32"/>
      <c r="N456" s="19">
        <f t="shared" si="555"/>
        <v>0</v>
      </c>
      <c r="O456" s="42"/>
      <c r="P456" s="42"/>
      <c r="Q456" s="42"/>
      <c r="R456" s="42"/>
      <c r="S456" s="19">
        <f t="shared" si="556"/>
        <v>0</v>
      </c>
      <c r="T456" s="42">
        <f t="shared" si="557"/>
        <v>0</v>
      </c>
      <c r="U456" s="42" t="e">
        <f>SUMIF(#REF!,A456,#REF!)</f>
        <v>#REF!</v>
      </c>
      <c r="V456" s="42" t="e">
        <f>SUMIF(#REF!,A456,#REF!)</f>
        <v>#REF!</v>
      </c>
      <c r="W456" s="42" t="e">
        <f t="shared" si="558"/>
        <v>#REF!</v>
      </c>
      <c r="X456" s="42" t="e">
        <f t="shared" si="559"/>
        <v>#REF!</v>
      </c>
      <c r="Y456" s="42" t="e">
        <f t="shared" si="560"/>
        <v>#REF!</v>
      </c>
      <c r="Z456" s="116" t="e">
        <f t="shared" si="561"/>
        <v>#REF!</v>
      </c>
      <c r="AA456" s="120">
        <f t="shared" si="562"/>
        <v>0</v>
      </c>
      <c r="AB456" s="153">
        <f t="shared" si="512"/>
        <v>0</v>
      </c>
      <c r="AC456" s="1"/>
      <c r="AD456" s="1"/>
      <c r="AE456" s="1"/>
      <c r="AF456" s="1"/>
      <c r="AG456" s="1"/>
      <c r="AH456" s="1"/>
      <c r="AI456" s="1"/>
      <c r="AJ456" s="1"/>
      <c r="AK456" s="1"/>
      <c r="AL456" s="1"/>
      <c r="AM456" s="1"/>
      <c r="AN456" s="1"/>
      <c r="AO456" s="1"/>
    </row>
    <row r="457" spans="1:41" s="3" customFormat="1">
      <c r="A457" s="48">
        <v>3843</v>
      </c>
      <c r="B457" s="53" t="s">
        <v>702</v>
      </c>
      <c r="C457" s="53"/>
      <c r="D457" s="7"/>
      <c r="E457" s="9"/>
      <c r="F457" s="70">
        <v>1</v>
      </c>
      <c r="G457" s="71"/>
      <c r="H457" s="72">
        <f t="shared" si="564"/>
        <v>1</v>
      </c>
      <c r="I457" s="70">
        <v>1</v>
      </c>
      <c r="J457" s="71" t="s">
        <v>216</v>
      </c>
      <c r="K457" s="73">
        <f>SUMIF(exportMMB!D:D,budgetMMB!A457,exportMMB!F:F)</f>
        <v>0</v>
      </c>
      <c r="L457" s="19">
        <f t="shared" si="554"/>
        <v>0</v>
      </c>
      <c r="M457" s="32"/>
      <c r="N457" s="19">
        <f t="shared" si="555"/>
        <v>0</v>
      </c>
      <c r="O457" s="42"/>
      <c r="P457" s="42"/>
      <c r="Q457" s="42"/>
      <c r="R457" s="42"/>
      <c r="S457" s="19">
        <f t="shared" si="556"/>
        <v>0</v>
      </c>
      <c r="T457" s="42">
        <f t="shared" si="557"/>
        <v>0</v>
      </c>
      <c r="U457" s="42" t="e">
        <f>SUMIF(#REF!,A457,#REF!)</f>
        <v>#REF!</v>
      </c>
      <c r="V457" s="42" t="e">
        <f>SUMIF(#REF!,A457,#REF!)</f>
        <v>#REF!</v>
      </c>
      <c r="W457" s="42" t="e">
        <f t="shared" si="558"/>
        <v>#REF!</v>
      </c>
      <c r="X457" s="42" t="e">
        <f t="shared" si="559"/>
        <v>#REF!</v>
      </c>
      <c r="Y457" s="42" t="e">
        <f t="shared" si="560"/>
        <v>#REF!</v>
      </c>
      <c r="Z457" s="116" t="e">
        <f t="shared" si="561"/>
        <v>#REF!</v>
      </c>
      <c r="AA457" s="120">
        <f t="shared" si="562"/>
        <v>0</v>
      </c>
      <c r="AB457" s="153">
        <f t="shared" ref="AB457:AB520" si="565">L457</f>
        <v>0</v>
      </c>
      <c r="AC457" s="1"/>
      <c r="AD457" s="1"/>
      <c r="AE457" s="1"/>
      <c r="AF457" s="1"/>
      <c r="AG457" s="1"/>
      <c r="AH457" s="1"/>
      <c r="AI457" s="1"/>
      <c r="AJ457" s="1"/>
      <c r="AK457" s="1"/>
      <c r="AL457" s="1"/>
      <c r="AM457" s="1"/>
      <c r="AN457" s="1"/>
      <c r="AO457" s="1"/>
    </row>
    <row r="458" spans="1:41" s="3" customFormat="1">
      <c r="A458" s="48">
        <v>3844</v>
      </c>
      <c r="B458" s="53" t="s">
        <v>164</v>
      </c>
      <c r="C458" s="53"/>
      <c r="D458" s="7"/>
      <c r="E458" s="9"/>
      <c r="F458" s="70">
        <v>1</v>
      </c>
      <c r="G458" s="71"/>
      <c r="H458" s="72">
        <f t="shared" ref="H458:H464" si="566">SUM(E458:G458)</f>
        <v>1</v>
      </c>
      <c r="I458" s="70">
        <v>1</v>
      </c>
      <c r="J458" s="71" t="s">
        <v>216</v>
      </c>
      <c r="K458" s="73">
        <f>SUMIF(exportMMB!D:D,budgetMMB!A458,exportMMB!F:F)</f>
        <v>0</v>
      </c>
      <c r="L458" s="19">
        <f t="shared" si="554"/>
        <v>0</v>
      </c>
      <c r="M458" s="32"/>
      <c r="N458" s="19">
        <f t="shared" si="555"/>
        <v>0</v>
      </c>
      <c r="O458" s="42"/>
      <c r="P458" s="42"/>
      <c r="Q458" s="42"/>
      <c r="R458" s="42"/>
      <c r="S458" s="19">
        <f t="shared" si="556"/>
        <v>0</v>
      </c>
      <c r="T458" s="42">
        <f t="shared" si="557"/>
        <v>0</v>
      </c>
      <c r="U458" s="42" t="e">
        <f>SUMIF(#REF!,A458,#REF!)</f>
        <v>#REF!</v>
      </c>
      <c r="V458" s="42" t="e">
        <f>SUMIF(#REF!,A458,#REF!)</f>
        <v>#REF!</v>
      </c>
      <c r="W458" s="42" t="e">
        <f t="shared" si="558"/>
        <v>#REF!</v>
      </c>
      <c r="X458" s="42" t="e">
        <f t="shared" si="559"/>
        <v>#REF!</v>
      </c>
      <c r="Y458" s="42" t="e">
        <f t="shared" si="560"/>
        <v>#REF!</v>
      </c>
      <c r="Z458" s="116" t="e">
        <f t="shared" si="561"/>
        <v>#REF!</v>
      </c>
      <c r="AA458" s="120">
        <f t="shared" si="562"/>
        <v>0</v>
      </c>
      <c r="AB458" s="153">
        <f t="shared" si="565"/>
        <v>0</v>
      </c>
      <c r="AC458" s="1"/>
      <c r="AD458" s="1"/>
      <c r="AE458" s="1"/>
      <c r="AF458" s="1"/>
      <c r="AG458" s="1"/>
      <c r="AH458" s="1"/>
      <c r="AI458" s="1"/>
      <c r="AJ458" s="1"/>
      <c r="AK458" s="1"/>
      <c r="AL458" s="1"/>
      <c r="AM458" s="1"/>
      <c r="AN458" s="1"/>
      <c r="AO458" s="1"/>
    </row>
    <row r="459" spans="1:41" s="3" customFormat="1">
      <c r="A459" s="180" t="s">
        <v>378</v>
      </c>
      <c r="B459" s="53" t="s">
        <v>379</v>
      </c>
      <c r="C459" s="53"/>
      <c r="D459" s="7"/>
      <c r="E459" s="9"/>
      <c r="F459" s="70">
        <v>1</v>
      </c>
      <c r="G459" s="71"/>
      <c r="H459" s="72">
        <f t="shared" si="566"/>
        <v>1</v>
      </c>
      <c r="I459" s="70">
        <v>1</v>
      </c>
      <c r="J459" s="71" t="s">
        <v>216</v>
      </c>
      <c r="K459" s="73">
        <f>SUMIF(exportMMB!D:D,budgetMMB!A459,exportMMB!F:F)</f>
        <v>0</v>
      </c>
      <c r="L459" s="19">
        <f t="shared" si="554"/>
        <v>0</v>
      </c>
      <c r="M459" s="32"/>
      <c r="N459" s="19">
        <f t="shared" si="555"/>
        <v>0</v>
      </c>
      <c r="O459" s="42"/>
      <c r="P459" s="42"/>
      <c r="Q459" s="42"/>
      <c r="R459" s="42"/>
      <c r="S459" s="19">
        <f t="shared" si="556"/>
        <v>0</v>
      </c>
      <c r="T459" s="42">
        <f t="shared" si="557"/>
        <v>0</v>
      </c>
      <c r="U459" s="42" t="e">
        <f>SUMIF(#REF!,A459,#REF!)</f>
        <v>#REF!</v>
      </c>
      <c r="V459" s="42" t="e">
        <f>SUMIF(#REF!,A459,#REF!)</f>
        <v>#REF!</v>
      </c>
      <c r="W459" s="42" t="e">
        <f t="shared" si="558"/>
        <v>#REF!</v>
      </c>
      <c r="X459" s="42" t="e">
        <f t="shared" si="559"/>
        <v>#REF!</v>
      </c>
      <c r="Y459" s="42" t="e">
        <f t="shared" si="560"/>
        <v>#REF!</v>
      </c>
      <c r="Z459" s="116" t="e">
        <f t="shared" si="561"/>
        <v>#REF!</v>
      </c>
      <c r="AA459" s="120">
        <f t="shared" si="562"/>
        <v>0</v>
      </c>
      <c r="AB459" s="153">
        <f t="shared" si="565"/>
        <v>0</v>
      </c>
      <c r="AC459" s="1"/>
      <c r="AD459" s="1"/>
      <c r="AE459" s="1"/>
      <c r="AF459" s="1"/>
      <c r="AG459" s="1"/>
      <c r="AH459" s="1"/>
      <c r="AI459" s="1"/>
      <c r="AJ459" s="1"/>
      <c r="AK459" s="1"/>
      <c r="AL459" s="1"/>
      <c r="AM459" s="1"/>
      <c r="AN459" s="1"/>
      <c r="AO459" s="1"/>
    </row>
    <row r="460" spans="1:41" s="3" customFormat="1">
      <c r="A460" s="48">
        <v>3846</v>
      </c>
      <c r="B460" s="53" t="s">
        <v>380</v>
      </c>
      <c r="C460" s="53"/>
      <c r="D460" s="7"/>
      <c r="E460" s="9"/>
      <c r="F460" s="70">
        <v>1</v>
      </c>
      <c r="G460" s="71"/>
      <c r="H460" s="72">
        <f t="shared" si="566"/>
        <v>1</v>
      </c>
      <c r="I460" s="70">
        <v>1</v>
      </c>
      <c r="J460" s="71" t="s">
        <v>216</v>
      </c>
      <c r="K460" s="73">
        <f>SUMIF(exportMMB!D:D,budgetMMB!A460,exportMMB!F:F)</f>
        <v>0</v>
      </c>
      <c r="L460" s="19">
        <f t="shared" si="554"/>
        <v>0</v>
      </c>
      <c r="M460" s="32"/>
      <c r="N460" s="19">
        <f t="shared" si="555"/>
        <v>0</v>
      </c>
      <c r="O460" s="42"/>
      <c r="P460" s="42"/>
      <c r="Q460" s="42"/>
      <c r="R460" s="42"/>
      <c r="S460" s="19">
        <f t="shared" si="556"/>
        <v>0</v>
      </c>
      <c r="T460" s="42">
        <f t="shared" si="557"/>
        <v>0</v>
      </c>
      <c r="U460" s="42" t="e">
        <f>SUMIF(#REF!,A460,#REF!)</f>
        <v>#REF!</v>
      </c>
      <c r="V460" s="42" t="e">
        <f>SUMIF(#REF!,A460,#REF!)</f>
        <v>#REF!</v>
      </c>
      <c r="W460" s="42" t="e">
        <f t="shared" si="558"/>
        <v>#REF!</v>
      </c>
      <c r="X460" s="42" t="e">
        <f t="shared" si="559"/>
        <v>#REF!</v>
      </c>
      <c r="Y460" s="42" t="e">
        <f t="shared" si="560"/>
        <v>#REF!</v>
      </c>
      <c r="Z460" s="116" t="e">
        <f t="shared" si="561"/>
        <v>#REF!</v>
      </c>
      <c r="AA460" s="120">
        <f t="shared" si="562"/>
        <v>0</v>
      </c>
      <c r="AB460" s="153">
        <f t="shared" si="565"/>
        <v>0</v>
      </c>
      <c r="AC460" s="1"/>
      <c r="AD460" s="1"/>
      <c r="AE460" s="1"/>
      <c r="AF460" s="1"/>
      <c r="AG460" s="1"/>
      <c r="AH460" s="1"/>
      <c r="AI460" s="1"/>
      <c r="AJ460" s="1"/>
      <c r="AK460" s="1"/>
      <c r="AL460" s="1"/>
      <c r="AM460" s="1"/>
      <c r="AN460" s="1"/>
      <c r="AO460" s="1"/>
    </row>
    <row r="461" spans="1:41" s="3" customFormat="1">
      <c r="A461" s="180" t="s">
        <v>381</v>
      </c>
      <c r="B461" s="53" t="s">
        <v>382</v>
      </c>
      <c r="C461" s="53"/>
      <c r="D461" s="7"/>
      <c r="E461" s="9"/>
      <c r="F461" s="70">
        <v>1</v>
      </c>
      <c r="G461" s="71"/>
      <c r="H461" s="72">
        <f t="shared" si="566"/>
        <v>1</v>
      </c>
      <c r="I461" s="70">
        <v>1</v>
      </c>
      <c r="J461" s="71" t="s">
        <v>216</v>
      </c>
      <c r="K461" s="73">
        <f>SUMIF(exportMMB!D:D,budgetMMB!A461,exportMMB!F:F)</f>
        <v>0</v>
      </c>
      <c r="L461" s="19">
        <f t="shared" si="554"/>
        <v>0</v>
      </c>
      <c r="M461" s="32"/>
      <c r="N461" s="19">
        <f t="shared" si="555"/>
        <v>0</v>
      </c>
      <c r="O461" s="42"/>
      <c r="P461" s="42"/>
      <c r="Q461" s="42"/>
      <c r="R461" s="42"/>
      <c r="S461" s="19">
        <f t="shared" si="556"/>
        <v>0</v>
      </c>
      <c r="T461" s="42">
        <f t="shared" si="557"/>
        <v>0</v>
      </c>
      <c r="U461" s="42" t="e">
        <f>SUMIF(#REF!,A461,#REF!)</f>
        <v>#REF!</v>
      </c>
      <c r="V461" s="42" t="e">
        <f>SUMIF(#REF!,A461,#REF!)</f>
        <v>#REF!</v>
      </c>
      <c r="W461" s="42" t="e">
        <f t="shared" si="558"/>
        <v>#REF!</v>
      </c>
      <c r="X461" s="42" t="e">
        <f t="shared" si="559"/>
        <v>#REF!</v>
      </c>
      <c r="Y461" s="42" t="e">
        <f t="shared" si="560"/>
        <v>#REF!</v>
      </c>
      <c r="Z461" s="116" t="e">
        <f t="shared" si="561"/>
        <v>#REF!</v>
      </c>
      <c r="AA461" s="120">
        <f t="shared" si="562"/>
        <v>0</v>
      </c>
      <c r="AB461" s="153">
        <f t="shared" si="565"/>
        <v>0</v>
      </c>
      <c r="AC461" s="1"/>
      <c r="AD461" s="1"/>
      <c r="AE461" s="1"/>
      <c r="AF461" s="1"/>
      <c r="AG461" s="1"/>
      <c r="AH461" s="1"/>
      <c r="AI461" s="1"/>
      <c r="AJ461" s="1"/>
      <c r="AK461" s="1"/>
      <c r="AL461" s="1"/>
      <c r="AM461" s="1"/>
      <c r="AN461" s="1"/>
      <c r="AO461" s="1"/>
    </row>
    <row r="462" spans="1:41" s="3" customFormat="1">
      <c r="A462" s="48">
        <v>3855</v>
      </c>
      <c r="B462" s="53" t="s">
        <v>703</v>
      </c>
      <c r="C462" s="53"/>
      <c r="D462" s="7"/>
      <c r="E462" s="9"/>
      <c r="F462" s="70">
        <v>1</v>
      </c>
      <c r="G462" s="71"/>
      <c r="H462" s="72">
        <f t="shared" si="566"/>
        <v>1</v>
      </c>
      <c r="I462" s="70">
        <v>1</v>
      </c>
      <c r="J462" s="71" t="s">
        <v>216</v>
      </c>
      <c r="K462" s="73">
        <f>SUMIF(exportMMB!D:D,budgetMMB!A462,exportMMB!F:F)</f>
        <v>0</v>
      </c>
      <c r="L462" s="19">
        <f t="shared" si="554"/>
        <v>0</v>
      </c>
      <c r="M462" s="32"/>
      <c r="N462" s="19">
        <f t="shared" si="555"/>
        <v>0</v>
      </c>
      <c r="O462" s="42"/>
      <c r="P462" s="42"/>
      <c r="Q462" s="42"/>
      <c r="R462" s="42"/>
      <c r="S462" s="19">
        <f t="shared" si="556"/>
        <v>0</v>
      </c>
      <c r="T462" s="42">
        <f t="shared" si="557"/>
        <v>0</v>
      </c>
      <c r="U462" s="42" t="e">
        <f>SUMIF(#REF!,A462,#REF!)</f>
        <v>#REF!</v>
      </c>
      <c r="V462" s="42" t="e">
        <f>SUMIF(#REF!,A462,#REF!)</f>
        <v>#REF!</v>
      </c>
      <c r="W462" s="42" t="e">
        <f t="shared" si="558"/>
        <v>#REF!</v>
      </c>
      <c r="X462" s="42" t="e">
        <f t="shared" si="559"/>
        <v>#REF!</v>
      </c>
      <c r="Y462" s="42" t="e">
        <f t="shared" si="560"/>
        <v>#REF!</v>
      </c>
      <c r="Z462" s="116" t="e">
        <f t="shared" si="561"/>
        <v>#REF!</v>
      </c>
      <c r="AA462" s="120">
        <f t="shared" si="562"/>
        <v>0</v>
      </c>
      <c r="AB462" s="153">
        <f t="shared" si="565"/>
        <v>0</v>
      </c>
      <c r="AC462" s="1"/>
      <c r="AD462" s="1"/>
      <c r="AE462" s="1"/>
      <c r="AF462" s="1"/>
      <c r="AG462" s="1"/>
      <c r="AH462" s="1"/>
      <c r="AI462" s="1"/>
      <c r="AJ462" s="1"/>
      <c r="AK462" s="1"/>
      <c r="AL462" s="1"/>
      <c r="AM462" s="1"/>
      <c r="AN462" s="1"/>
      <c r="AO462" s="1"/>
    </row>
    <row r="463" spans="1:41" s="3" customFormat="1">
      <c r="A463" s="180" t="s">
        <v>383</v>
      </c>
      <c r="B463" s="53" t="s">
        <v>384</v>
      </c>
      <c r="C463" s="53"/>
      <c r="D463" s="7"/>
      <c r="E463" s="9"/>
      <c r="F463" s="70">
        <v>1</v>
      </c>
      <c r="G463" s="71"/>
      <c r="H463" s="72">
        <f t="shared" si="566"/>
        <v>1</v>
      </c>
      <c r="I463" s="70">
        <v>1</v>
      </c>
      <c r="J463" s="71" t="s">
        <v>216</v>
      </c>
      <c r="K463" s="73">
        <f>SUMIF(exportMMB!D:D,budgetMMB!A463,exportMMB!F:F)</f>
        <v>0</v>
      </c>
      <c r="L463" s="19">
        <f t="shared" si="554"/>
        <v>0</v>
      </c>
      <c r="M463" s="32"/>
      <c r="N463" s="19">
        <f t="shared" si="555"/>
        <v>0</v>
      </c>
      <c r="O463" s="42"/>
      <c r="P463" s="42"/>
      <c r="Q463" s="42"/>
      <c r="R463" s="42"/>
      <c r="S463" s="19">
        <f t="shared" si="556"/>
        <v>0</v>
      </c>
      <c r="T463" s="42">
        <f t="shared" si="557"/>
        <v>0</v>
      </c>
      <c r="U463" s="42" t="e">
        <f>SUMIF(#REF!,A463,#REF!)</f>
        <v>#REF!</v>
      </c>
      <c r="V463" s="42" t="e">
        <f>SUMIF(#REF!,A463,#REF!)</f>
        <v>#REF!</v>
      </c>
      <c r="W463" s="42" t="e">
        <f t="shared" si="558"/>
        <v>#REF!</v>
      </c>
      <c r="X463" s="42" t="e">
        <f t="shared" si="559"/>
        <v>#REF!</v>
      </c>
      <c r="Y463" s="42" t="e">
        <f t="shared" si="560"/>
        <v>#REF!</v>
      </c>
      <c r="Z463" s="116" t="e">
        <f t="shared" si="561"/>
        <v>#REF!</v>
      </c>
      <c r="AA463" s="120">
        <f t="shared" si="562"/>
        <v>0</v>
      </c>
      <c r="AB463" s="153">
        <f t="shared" si="565"/>
        <v>0</v>
      </c>
      <c r="AC463" s="1"/>
      <c r="AD463" s="1"/>
      <c r="AE463" s="1"/>
      <c r="AF463" s="1"/>
      <c r="AG463" s="1"/>
      <c r="AH463" s="1"/>
      <c r="AI463" s="1"/>
      <c r="AJ463" s="1"/>
      <c r="AK463" s="1"/>
      <c r="AL463" s="1"/>
      <c r="AM463" s="1"/>
      <c r="AN463" s="1"/>
      <c r="AO463" s="1"/>
    </row>
    <row r="464" spans="1:41" s="3" customFormat="1">
      <c r="A464" s="48">
        <v>3883</v>
      </c>
      <c r="B464" s="53" t="s">
        <v>165</v>
      </c>
      <c r="C464" s="53"/>
      <c r="D464" s="7"/>
      <c r="E464" s="9"/>
      <c r="F464" s="70">
        <v>1</v>
      </c>
      <c r="G464" s="71"/>
      <c r="H464" s="72">
        <f t="shared" si="566"/>
        <v>1</v>
      </c>
      <c r="I464" s="70">
        <v>1</v>
      </c>
      <c r="J464" s="71" t="s">
        <v>216</v>
      </c>
      <c r="K464" s="73">
        <f>SUMIF(exportMMB!D:D,budgetMMB!A464,exportMMB!F:F)</f>
        <v>0</v>
      </c>
      <c r="L464" s="19">
        <f t="shared" si="554"/>
        <v>0</v>
      </c>
      <c r="M464" s="32"/>
      <c r="N464" s="19">
        <f t="shared" si="555"/>
        <v>0</v>
      </c>
      <c r="O464" s="42"/>
      <c r="P464" s="42"/>
      <c r="Q464" s="42"/>
      <c r="R464" s="42"/>
      <c r="S464" s="19">
        <f t="shared" si="556"/>
        <v>0</v>
      </c>
      <c r="T464" s="42">
        <f t="shared" si="557"/>
        <v>0</v>
      </c>
      <c r="U464" s="42" t="e">
        <f>SUMIF(#REF!,A464,#REF!)</f>
        <v>#REF!</v>
      </c>
      <c r="V464" s="42" t="e">
        <f>SUMIF(#REF!,A464,#REF!)</f>
        <v>#REF!</v>
      </c>
      <c r="W464" s="42" t="e">
        <f t="shared" si="558"/>
        <v>#REF!</v>
      </c>
      <c r="X464" s="42" t="e">
        <f t="shared" si="559"/>
        <v>#REF!</v>
      </c>
      <c r="Y464" s="42" t="e">
        <f t="shared" si="560"/>
        <v>#REF!</v>
      </c>
      <c r="Z464" s="116" t="e">
        <f t="shared" si="561"/>
        <v>#REF!</v>
      </c>
      <c r="AA464" s="120">
        <f t="shared" si="562"/>
        <v>0</v>
      </c>
      <c r="AB464" s="153">
        <f t="shared" si="565"/>
        <v>0</v>
      </c>
      <c r="AC464" s="1"/>
      <c r="AD464" s="1"/>
      <c r="AE464" s="1"/>
      <c r="AF464" s="1"/>
      <c r="AG464" s="1"/>
      <c r="AH464" s="1"/>
      <c r="AI464" s="1"/>
      <c r="AJ464" s="1"/>
      <c r="AK464" s="1"/>
      <c r="AL464" s="1"/>
      <c r="AM464" s="1"/>
      <c r="AN464" s="1"/>
      <c r="AO464" s="1"/>
    </row>
    <row r="465" spans="1:41" s="3" customFormat="1">
      <c r="A465" s="48"/>
      <c r="B465" s="55" t="s">
        <v>253</v>
      </c>
      <c r="C465" s="55"/>
      <c r="D465" s="7"/>
      <c r="E465" s="9"/>
      <c r="F465" s="70"/>
      <c r="G465" s="71"/>
      <c r="H465" s="72"/>
      <c r="I465" s="70"/>
      <c r="J465" s="71"/>
      <c r="K465" s="73"/>
      <c r="L465" s="21">
        <f>SUM(L450:L464)</f>
        <v>0</v>
      </c>
      <c r="M465" s="28">
        <f t="shared" ref="M465:S465" si="567">SUM(M450:M464)</f>
        <v>0</v>
      </c>
      <c r="N465" s="21">
        <f t="shared" si="567"/>
        <v>0</v>
      </c>
      <c r="O465" s="43">
        <f t="shared" si="567"/>
        <v>0</v>
      </c>
      <c r="P465" s="43">
        <f t="shared" si="567"/>
        <v>0</v>
      </c>
      <c r="Q465" s="43">
        <f t="shared" ref="Q465" si="568">SUM(Q450:Q464)</f>
        <v>0</v>
      </c>
      <c r="R465" s="43">
        <f t="shared" si="567"/>
        <v>0</v>
      </c>
      <c r="S465" s="21">
        <f t="shared" si="567"/>
        <v>0</v>
      </c>
      <c r="T465" s="43">
        <f>SUM(T450:T464)</f>
        <v>0</v>
      </c>
      <c r="U465" s="46" t="e">
        <f t="shared" ref="U465:V465" si="569">SUM(U450:U464)</f>
        <v>#REF!</v>
      </c>
      <c r="V465" s="46" t="e">
        <f t="shared" si="569"/>
        <v>#REF!</v>
      </c>
      <c r="W465" s="46" t="e">
        <f t="shared" ref="W465:AA465" si="570">SUM(W450:W464)</f>
        <v>#REF!</v>
      </c>
      <c r="X465" s="46" t="e">
        <f t="shared" si="570"/>
        <v>#REF!</v>
      </c>
      <c r="Y465" s="46" t="e">
        <f t="shared" si="570"/>
        <v>#REF!</v>
      </c>
      <c r="Z465" s="142" t="e">
        <f t="shared" si="570"/>
        <v>#REF!</v>
      </c>
      <c r="AA465" s="143">
        <f t="shared" si="570"/>
        <v>0</v>
      </c>
      <c r="AB465" s="161">
        <f t="shared" ref="AB465" si="571">SUM(AB450:AB464)</f>
        <v>0</v>
      </c>
      <c r="AC465" s="1"/>
      <c r="AD465" s="1"/>
      <c r="AE465" s="1"/>
      <c r="AF465" s="1"/>
      <c r="AG465" s="1"/>
      <c r="AH465" s="1"/>
      <c r="AI465" s="1"/>
      <c r="AJ465" s="1"/>
      <c r="AK465" s="1"/>
      <c r="AL465" s="1"/>
      <c r="AM465" s="1"/>
      <c r="AN465" s="1"/>
      <c r="AO465" s="1"/>
    </row>
    <row r="466" spans="1:41" s="3" customFormat="1">
      <c r="A466" s="18"/>
      <c r="B466" s="53"/>
      <c r="C466" s="53"/>
      <c r="D466" s="7"/>
      <c r="E466" s="4"/>
      <c r="F466" s="70"/>
      <c r="G466" s="71"/>
      <c r="H466" s="72"/>
      <c r="I466" s="70"/>
      <c r="J466" s="70"/>
      <c r="K466" s="73"/>
      <c r="L466" s="19"/>
      <c r="M466" s="32"/>
      <c r="N466" s="19"/>
      <c r="O466" s="42"/>
      <c r="P466" s="42"/>
      <c r="Q466" s="42"/>
      <c r="R466" s="42"/>
      <c r="S466" s="19"/>
      <c r="T466" s="42"/>
      <c r="U466" s="42"/>
      <c r="V466" s="42"/>
      <c r="W466" s="42"/>
      <c r="X466" s="42"/>
      <c r="Y466" s="46"/>
      <c r="Z466" s="116"/>
      <c r="AA466" s="120"/>
      <c r="AB466" s="162"/>
      <c r="AC466" s="1"/>
      <c r="AD466" s="1"/>
      <c r="AE466" s="1"/>
      <c r="AF466" s="1"/>
      <c r="AG466" s="1"/>
      <c r="AH466" s="1"/>
      <c r="AI466" s="1"/>
      <c r="AJ466" s="1"/>
      <c r="AK466" s="1"/>
      <c r="AL466" s="1"/>
      <c r="AM466" s="1"/>
      <c r="AN466" s="1"/>
      <c r="AO466" s="1"/>
    </row>
    <row r="467" spans="1:41" s="3" customFormat="1">
      <c r="A467" s="181" t="s">
        <v>195</v>
      </c>
      <c r="B467" s="38" t="s">
        <v>236</v>
      </c>
      <c r="C467" s="38"/>
      <c r="D467" s="7"/>
      <c r="E467" s="4"/>
      <c r="F467" s="70"/>
      <c r="G467" s="71"/>
      <c r="H467" s="72"/>
      <c r="I467" s="70"/>
      <c r="J467" s="71"/>
      <c r="K467" s="73"/>
      <c r="L467" s="19"/>
      <c r="M467" s="32"/>
      <c r="N467" s="19"/>
      <c r="O467" s="42"/>
      <c r="P467" s="42"/>
      <c r="Q467" s="42"/>
      <c r="R467" s="42"/>
      <c r="S467" s="19"/>
      <c r="T467" s="42"/>
      <c r="U467" s="42"/>
      <c r="V467" s="42"/>
      <c r="W467" s="42"/>
      <c r="X467" s="42"/>
      <c r="Y467" s="46"/>
      <c r="Z467" s="116"/>
      <c r="AA467" s="120"/>
      <c r="AB467" s="162"/>
      <c r="AC467" s="1"/>
      <c r="AD467" s="1"/>
      <c r="AE467" s="1"/>
      <c r="AF467" s="1"/>
      <c r="AG467" s="1"/>
      <c r="AH467" s="1"/>
      <c r="AI467" s="1"/>
      <c r="AJ467" s="1"/>
      <c r="AK467" s="1"/>
      <c r="AL467" s="1"/>
      <c r="AM467" s="1"/>
      <c r="AN467" s="1"/>
      <c r="AO467" s="1"/>
    </row>
    <row r="468" spans="1:41" s="3" customFormat="1">
      <c r="A468" s="180" t="s">
        <v>363</v>
      </c>
      <c r="B468" s="53" t="s">
        <v>364</v>
      </c>
      <c r="C468" s="53"/>
      <c r="D468" s="7"/>
      <c r="E468" s="4"/>
      <c r="F468" s="70">
        <v>1</v>
      </c>
      <c r="G468" s="71"/>
      <c r="H468" s="72">
        <f t="shared" ref="H468:H470" si="572">SUM(E468:G468)</f>
        <v>1</v>
      </c>
      <c r="I468" s="70">
        <v>1</v>
      </c>
      <c r="J468" s="71" t="s">
        <v>216</v>
      </c>
      <c r="K468" s="73">
        <f>SUMIF(exportMMB!D:D,budgetMMB!A468,exportMMB!F:F)</f>
        <v>0</v>
      </c>
      <c r="L468" s="19">
        <f t="shared" ref="L468:L475" si="573">H468*I468*K468</f>
        <v>0</v>
      </c>
      <c r="M468" s="32"/>
      <c r="N468" s="19">
        <f t="shared" ref="N468:N475" si="574">MAX(L468-SUM(O468:R468),0)</f>
        <v>0</v>
      </c>
      <c r="O468" s="42"/>
      <c r="P468" s="42"/>
      <c r="Q468" s="42"/>
      <c r="R468" s="42"/>
      <c r="S468" s="19">
        <f t="shared" ref="S468:S475" si="575">L468-SUM(N468:R468)</f>
        <v>0</v>
      </c>
      <c r="T468" s="42">
        <f t="shared" ref="T468:T474" si="576">N468</f>
        <v>0</v>
      </c>
      <c r="U468" s="42" t="e">
        <f>SUMIF(#REF!,A468,#REF!)</f>
        <v>#REF!</v>
      </c>
      <c r="V468" s="42" t="e">
        <f>SUMIF(#REF!,A468,#REF!)</f>
        <v>#REF!</v>
      </c>
      <c r="W468" s="42" t="e">
        <f t="shared" ref="W468:W475" si="577">U468+V468</f>
        <v>#REF!</v>
      </c>
      <c r="X468" s="42" t="e">
        <f t="shared" ref="X468:X475" si="578">MAX(L468-W468,0)</f>
        <v>#REF!</v>
      </c>
      <c r="Y468" s="42" t="e">
        <f t="shared" ref="Y468:Y475" si="579">W468+X468</f>
        <v>#REF!</v>
      </c>
      <c r="Z468" s="116" t="e">
        <f t="shared" ref="Z468:Z475" si="580">L468-Y468</f>
        <v>#REF!</v>
      </c>
      <c r="AA468" s="120">
        <f t="shared" ref="AA468:AA475" si="581">AB468-L468</f>
        <v>0</v>
      </c>
      <c r="AB468" s="153">
        <f t="shared" si="565"/>
        <v>0</v>
      </c>
      <c r="AC468" s="1"/>
      <c r="AD468" s="1"/>
      <c r="AE468" s="1"/>
      <c r="AF468" s="1"/>
      <c r="AG468" s="1"/>
      <c r="AH468" s="1"/>
      <c r="AI468" s="1"/>
      <c r="AJ468" s="1"/>
      <c r="AK468" s="1"/>
      <c r="AL468" s="1"/>
      <c r="AM468" s="1"/>
      <c r="AN468" s="1"/>
      <c r="AO468" s="1"/>
    </row>
    <row r="469" spans="1:41" s="3" customFormat="1">
      <c r="A469" s="48">
        <v>3903</v>
      </c>
      <c r="B469" s="53" t="s">
        <v>161</v>
      </c>
      <c r="C469" s="53"/>
      <c r="D469" s="7"/>
      <c r="E469" s="4"/>
      <c r="F469" s="70">
        <v>1</v>
      </c>
      <c r="G469" s="71"/>
      <c r="H469" s="72">
        <f t="shared" si="572"/>
        <v>1</v>
      </c>
      <c r="I469" s="70">
        <v>1</v>
      </c>
      <c r="J469" s="71" t="s">
        <v>216</v>
      </c>
      <c r="K469" s="73">
        <f>SUMIF(exportMMB!D:D,budgetMMB!A469,exportMMB!F:F)</f>
        <v>0</v>
      </c>
      <c r="L469" s="19">
        <f t="shared" si="573"/>
        <v>0</v>
      </c>
      <c r="M469" s="32"/>
      <c r="N469" s="19">
        <f t="shared" si="574"/>
        <v>0</v>
      </c>
      <c r="O469" s="42"/>
      <c r="P469" s="42"/>
      <c r="Q469" s="42"/>
      <c r="R469" s="42"/>
      <c r="S469" s="19">
        <f t="shared" si="575"/>
        <v>0</v>
      </c>
      <c r="T469" s="42">
        <f t="shared" si="576"/>
        <v>0</v>
      </c>
      <c r="U469" s="42" t="e">
        <f>SUMIF(#REF!,A469,#REF!)</f>
        <v>#REF!</v>
      </c>
      <c r="V469" s="42" t="e">
        <f>SUMIF(#REF!,A469,#REF!)</f>
        <v>#REF!</v>
      </c>
      <c r="W469" s="42" t="e">
        <f t="shared" si="577"/>
        <v>#REF!</v>
      </c>
      <c r="X469" s="42" t="e">
        <f t="shared" si="578"/>
        <v>#REF!</v>
      </c>
      <c r="Y469" s="42" t="e">
        <f t="shared" si="579"/>
        <v>#REF!</v>
      </c>
      <c r="Z469" s="116" t="e">
        <f t="shared" si="580"/>
        <v>#REF!</v>
      </c>
      <c r="AA469" s="120">
        <f t="shared" si="581"/>
        <v>0</v>
      </c>
      <c r="AB469" s="153">
        <f t="shared" si="565"/>
        <v>0</v>
      </c>
      <c r="AC469" s="1"/>
      <c r="AD469" s="1"/>
      <c r="AE469" s="1"/>
      <c r="AF469" s="1"/>
      <c r="AG469" s="1"/>
      <c r="AH469" s="1"/>
      <c r="AI469" s="1"/>
      <c r="AJ469" s="1"/>
      <c r="AK469" s="1"/>
      <c r="AL469" s="1"/>
      <c r="AM469" s="1"/>
      <c r="AN469" s="1"/>
      <c r="AO469" s="1"/>
    </row>
    <row r="470" spans="1:41" s="3" customFormat="1">
      <c r="A470" s="48">
        <v>3940</v>
      </c>
      <c r="B470" s="53" t="s">
        <v>121</v>
      </c>
      <c r="C470" s="53"/>
      <c r="D470" s="7"/>
      <c r="E470" s="4"/>
      <c r="F470" s="70">
        <v>1</v>
      </c>
      <c r="G470" s="71"/>
      <c r="H470" s="72">
        <f t="shared" si="572"/>
        <v>1</v>
      </c>
      <c r="I470" s="70">
        <v>1</v>
      </c>
      <c r="J470" s="71" t="s">
        <v>216</v>
      </c>
      <c r="K470" s="73">
        <f>SUMIF(exportMMB!D:D,budgetMMB!A470,exportMMB!F:F)</f>
        <v>0</v>
      </c>
      <c r="L470" s="19">
        <f t="shared" si="573"/>
        <v>0</v>
      </c>
      <c r="M470" s="32"/>
      <c r="N470" s="19">
        <f t="shared" si="574"/>
        <v>0</v>
      </c>
      <c r="O470" s="42"/>
      <c r="P470" s="42"/>
      <c r="Q470" s="42"/>
      <c r="R470" s="42"/>
      <c r="S470" s="19">
        <f t="shared" si="575"/>
        <v>0</v>
      </c>
      <c r="T470" s="42">
        <f t="shared" si="576"/>
        <v>0</v>
      </c>
      <c r="U470" s="42" t="e">
        <f>SUMIF(#REF!,A470,#REF!)</f>
        <v>#REF!</v>
      </c>
      <c r="V470" s="42" t="e">
        <f>SUMIF(#REF!,A470,#REF!)</f>
        <v>#REF!</v>
      </c>
      <c r="W470" s="42" t="e">
        <f t="shared" si="577"/>
        <v>#REF!</v>
      </c>
      <c r="X470" s="42" t="e">
        <f t="shared" si="578"/>
        <v>#REF!</v>
      </c>
      <c r="Y470" s="42" t="e">
        <f t="shared" si="579"/>
        <v>#REF!</v>
      </c>
      <c r="Z470" s="116" t="e">
        <f t="shared" si="580"/>
        <v>#REF!</v>
      </c>
      <c r="AA470" s="120">
        <f t="shared" si="581"/>
        <v>0</v>
      </c>
      <c r="AB470" s="153">
        <f t="shared" si="565"/>
        <v>0</v>
      </c>
      <c r="AC470" s="1"/>
      <c r="AD470" s="1"/>
      <c r="AE470" s="1"/>
      <c r="AF470" s="1"/>
      <c r="AG470" s="1"/>
      <c r="AH470" s="1"/>
      <c r="AI470" s="1"/>
      <c r="AJ470" s="1"/>
      <c r="AK470" s="1"/>
      <c r="AL470" s="1"/>
      <c r="AM470" s="1"/>
      <c r="AN470" s="1"/>
      <c r="AO470" s="1"/>
    </row>
    <row r="471" spans="1:41" s="3" customFormat="1">
      <c r="A471" s="180" t="s">
        <v>365</v>
      </c>
      <c r="B471" s="53" t="s">
        <v>366</v>
      </c>
      <c r="C471" s="53"/>
      <c r="D471" s="7"/>
      <c r="E471" s="4"/>
      <c r="F471" s="70">
        <v>1</v>
      </c>
      <c r="G471" s="71"/>
      <c r="H471" s="72">
        <f t="shared" ref="H471" si="582">SUM(E471:G471)</f>
        <v>1</v>
      </c>
      <c r="I471" s="70">
        <v>1</v>
      </c>
      <c r="J471" s="71" t="s">
        <v>216</v>
      </c>
      <c r="K471" s="73">
        <f>SUMIF(exportMMB!D:D,budgetMMB!A471,exportMMB!F:F)</f>
        <v>0</v>
      </c>
      <c r="L471" s="19">
        <f t="shared" si="573"/>
        <v>0</v>
      </c>
      <c r="M471" s="32"/>
      <c r="N471" s="19">
        <f t="shared" si="574"/>
        <v>0</v>
      </c>
      <c r="O471" s="42"/>
      <c r="P471" s="42"/>
      <c r="Q471" s="42"/>
      <c r="R471" s="42"/>
      <c r="S471" s="19">
        <f t="shared" si="575"/>
        <v>0</v>
      </c>
      <c r="T471" s="42">
        <f t="shared" si="576"/>
        <v>0</v>
      </c>
      <c r="U471" s="42" t="e">
        <f>SUMIF(#REF!,A471,#REF!)</f>
        <v>#REF!</v>
      </c>
      <c r="V471" s="42" t="e">
        <f>SUMIF(#REF!,A471,#REF!)</f>
        <v>#REF!</v>
      </c>
      <c r="W471" s="42" t="e">
        <f t="shared" si="577"/>
        <v>#REF!</v>
      </c>
      <c r="X471" s="42" t="e">
        <f t="shared" si="578"/>
        <v>#REF!</v>
      </c>
      <c r="Y471" s="42" t="e">
        <f t="shared" si="579"/>
        <v>#REF!</v>
      </c>
      <c r="Z471" s="116" t="e">
        <f t="shared" si="580"/>
        <v>#REF!</v>
      </c>
      <c r="AA471" s="120">
        <f t="shared" si="581"/>
        <v>0</v>
      </c>
      <c r="AB471" s="153">
        <f t="shared" si="565"/>
        <v>0</v>
      </c>
      <c r="AC471" s="1"/>
      <c r="AD471" s="1"/>
      <c r="AE471" s="1"/>
      <c r="AF471" s="1"/>
      <c r="AG471" s="1"/>
      <c r="AH471" s="1"/>
      <c r="AI471" s="1"/>
      <c r="AJ471" s="1"/>
      <c r="AK471" s="1"/>
      <c r="AL471" s="1"/>
      <c r="AM471" s="1"/>
      <c r="AN471" s="1"/>
      <c r="AO471" s="1"/>
    </row>
    <row r="472" spans="1:41" s="3" customFormat="1">
      <c r="A472" s="48">
        <v>3943</v>
      </c>
      <c r="B472" s="53" t="s">
        <v>122</v>
      </c>
      <c r="C472" s="53"/>
      <c r="D472" s="7"/>
      <c r="E472" s="4"/>
      <c r="F472" s="70">
        <v>1</v>
      </c>
      <c r="G472" s="71"/>
      <c r="H472" s="72">
        <f t="shared" ref="H472:H475" si="583">SUM(E472:G472)</f>
        <v>1</v>
      </c>
      <c r="I472" s="70">
        <v>1</v>
      </c>
      <c r="J472" s="71" t="s">
        <v>216</v>
      </c>
      <c r="K472" s="73">
        <f>SUMIF(exportMMB!D:D,budgetMMB!A472,exportMMB!F:F)</f>
        <v>0</v>
      </c>
      <c r="L472" s="19">
        <f t="shared" si="573"/>
        <v>0</v>
      </c>
      <c r="M472" s="32"/>
      <c r="N472" s="19">
        <f t="shared" si="574"/>
        <v>0</v>
      </c>
      <c r="O472" s="42"/>
      <c r="P472" s="42"/>
      <c r="Q472" s="42"/>
      <c r="R472" s="42"/>
      <c r="S472" s="19">
        <f t="shared" si="575"/>
        <v>0</v>
      </c>
      <c r="T472" s="42">
        <f t="shared" si="576"/>
        <v>0</v>
      </c>
      <c r="U472" s="42" t="e">
        <f>SUMIF(#REF!,A472,#REF!)</f>
        <v>#REF!</v>
      </c>
      <c r="V472" s="42" t="e">
        <f>SUMIF(#REF!,A472,#REF!)</f>
        <v>#REF!</v>
      </c>
      <c r="W472" s="42" t="e">
        <f t="shared" si="577"/>
        <v>#REF!</v>
      </c>
      <c r="X472" s="42" t="e">
        <f t="shared" si="578"/>
        <v>#REF!</v>
      </c>
      <c r="Y472" s="42" t="e">
        <f t="shared" si="579"/>
        <v>#REF!</v>
      </c>
      <c r="Z472" s="116" t="e">
        <f t="shared" si="580"/>
        <v>#REF!</v>
      </c>
      <c r="AA472" s="120">
        <f t="shared" si="581"/>
        <v>0</v>
      </c>
      <c r="AB472" s="153">
        <f t="shared" si="565"/>
        <v>0</v>
      </c>
      <c r="AC472" s="1"/>
      <c r="AD472" s="1"/>
      <c r="AE472" s="1"/>
      <c r="AF472" s="1"/>
      <c r="AG472" s="1"/>
      <c r="AH472" s="1"/>
      <c r="AI472" s="1"/>
      <c r="AJ472" s="1"/>
      <c r="AK472" s="1"/>
      <c r="AL472" s="1"/>
      <c r="AM472" s="1"/>
      <c r="AN472" s="1"/>
      <c r="AO472" s="1"/>
    </row>
    <row r="473" spans="1:41" s="3" customFormat="1">
      <c r="A473" s="180" t="s">
        <v>704</v>
      </c>
      <c r="B473" s="53" t="s">
        <v>367</v>
      </c>
      <c r="C473" s="53"/>
      <c r="D473" s="7"/>
      <c r="E473" s="4"/>
      <c r="F473" s="70">
        <v>1</v>
      </c>
      <c r="G473" s="71"/>
      <c r="H473" s="72">
        <f t="shared" si="583"/>
        <v>1</v>
      </c>
      <c r="I473" s="70">
        <v>1</v>
      </c>
      <c r="J473" s="71" t="s">
        <v>216</v>
      </c>
      <c r="K473" s="73">
        <f>SUMIF(exportMMB!D:D,budgetMMB!A473,exportMMB!F:F)</f>
        <v>0</v>
      </c>
      <c r="L473" s="19">
        <f t="shared" si="573"/>
        <v>0</v>
      </c>
      <c r="M473" s="32"/>
      <c r="N473" s="19">
        <f t="shared" si="574"/>
        <v>0</v>
      </c>
      <c r="O473" s="42"/>
      <c r="P473" s="42"/>
      <c r="Q473" s="42"/>
      <c r="R473" s="42"/>
      <c r="S473" s="19">
        <f t="shared" si="575"/>
        <v>0</v>
      </c>
      <c r="T473" s="42">
        <f t="shared" si="576"/>
        <v>0</v>
      </c>
      <c r="U473" s="42" t="e">
        <f>SUMIF(#REF!,A473,#REF!)</f>
        <v>#REF!</v>
      </c>
      <c r="V473" s="42" t="e">
        <f>SUMIF(#REF!,A473,#REF!)</f>
        <v>#REF!</v>
      </c>
      <c r="W473" s="42" t="e">
        <f t="shared" si="577"/>
        <v>#REF!</v>
      </c>
      <c r="X473" s="42" t="e">
        <f t="shared" si="578"/>
        <v>#REF!</v>
      </c>
      <c r="Y473" s="42" t="e">
        <f t="shared" si="579"/>
        <v>#REF!</v>
      </c>
      <c r="Z473" s="116" t="e">
        <f t="shared" si="580"/>
        <v>#REF!</v>
      </c>
      <c r="AA473" s="120">
        <f t="shared" si="581"/>
        <v>0</v>
      </c>
      <c r="AB473" s="153">
        <f t="shared" si="565"/>
        <v>0</v>
      </c>
      <c r="AC473" s="1"/>
      <c r="AD473" s="1"/>
      <c r="AE473" s="1"/>
      <c r="AF473" s="1"/>
      <c r="AG473" s="1"/>
      <c r="AH473" s="1"/>
      <c r="AI473" s="1"/>
      <c r="AJ473" s="1"/>
      <c r="AK473" s="1"/>
      <c r="AL473" s="1"/>
      <c r="AM473" s="1"/>
      <c r="AN473" s="1"/>
      <c r="AO473" s="1"/>
    </row>
    <row r="474" spans="1:41" s="3" customFormat="1">
      <c r="A474" s="180" t="s">
        <v>370</v>
      </c>
      <c r="B474" s="53" t="s">
        <v>368</v>
      </c>
      <c r="C474" s="53"/>
      <c r="D474" s="7"/>
      <c r="E474" s="4"/>
      <c r="F474" s="70">
        <v>1</v>
      </c>
      <c r="G474" s="71"/>
      <c r="H474" s="72">
        <f t="shared" si="583"/>
        <v>1</v>
      </c>
      <c r="I474" s="70">
        <v>1</v>
      </c>
      <c r="J474" s="71" t="s">
        <v>216</v>
      </c>
      <c r="K474" s="73">
        <f>SUMIF(exportMMB!D:D,budgetMMB!A474,exportMMB!F:F)</f>
        <v>0</v>
      </c>
      <c r="L474" s="19">
        <f t="shared" si="573"/>
        <v>0</v>
      </c>
      <c r="M474" s="32"/>
      <c r="N474" s="19">
        <f t="shared" si="574"/>
        <v>0</v>
      </c>
      <c r="O474" s="42"/>
      <c r="P474" s="42"/>
      <c r="Q474" s="42"/>
      <c r="R474" s="42"/>
      <c r="S474" s="19">
        <f t="shared" si="575"/>
        <v>0</v>
      </c>
      <c r="T474" s="42">
        <f t="shared" si="576"/>
        <v>0</v>
      </c>
      <c r="U474" s="42" t="e">
        <f>SUMIF(#REF!,A474,#REF!)</f>
        <v>#REF!</v>
      </c>
      <c r="V474" s="42" t="e">
        <f>SUMIF(#REF!,A474,#REF!)</f>
        <v>#REF!</v>
      </c>
      <c r="W474" s="42" t="e">
        <f t="shared" si="577"/>
        <v>#REF!</v>
      </c>
      <c r="X474" s="42" t="e">
        <f t="shared" si="578"/>
        <v>#REF!</v>
      </c>
      <c r="Y474" s="42" t="e">
        <f t="shared" si="579"/>
        <v>#REF!</v>
      </c>
      <c r="Z474" s="116" t="e">
        <f t="shared" si="580"/>
        <v>#REF!</v>
      </c>
      <c r="AA474" s="120">
        <f t="shared" si="581"/>
        <v>0</v>
      </c>
      <c r="AB474" s="153">
        <f t="shared" si="565"/>
        <v>0</v>
      </c>
      <c r="AC474" s="1"/>
      <c r="AD474" s="1"/>
      <c r="AE474" s="1"/>
      <c r="AF474" s="1"/>
      <c r="AG474" s="1"/>
      <c r="AH474" s="1"/>
      <c r="AI474" s="1"/>
      <c r="AJ474" s="1"/>
      <c r="AK474" s="1"/>
      <c r="AL474" s="1"/>
      <c r="AM474" s="1"/>
      <c r="AN474" s="1"/>
      <c r="AO474" s="1"/>
    </row>
    <row r="475" spans="1:41" s="3" customFormat="1">
      <c r="A475" s="180" t="s">
        <v>371</v>
      </c>
      <c r="B475" s="53" t="s">
        <v>369</v>
      </c>
      <c r="C475" s="53"/>
      <c r="D475" s="7"/>
      <c r="E475" s="4"/>
      <c r="F475" s="70">
        <v>1</v>
      </c>
      <c r="G475" s="71"/>
      <c r="H475" s="72">
        <f t="shared" si="583"/>
        <v>1</v>
      </c>
      <c r="I475" s="70">
        <v>1</v>
      </c>
      <c r="J475" s="71" t="s">
        <v>216</v>
      </c>
      <c r="K475" s="73">
        <f>SUMIF(exportMMB!D:D,budgetMMB!A475,exportMMB!F:F)</f>
        <v>0</v>
      </c>
      <c r="L475" s="19">
        <f t="shared" si="573"/>
        <v>0</v>
      </c>
      <c r="M475" s="32"/>
      <c r="N475" s="19">
        <f t="shared" si="574"/>
        <v>0</v>
      </c>
      <c r="O475" s="42"/>
      <c r="P475" s="42"/>
      <c r="Q475" s="42"/>
      <c r="R475" s="42"/>
      <c r="S475" s="19">
        <f t="shared" si="575"/>
        <v>0</v>
      </c>
      <c r="T475" s="45"/>
      <c r="U475" s="42" t="e">
        <f>SUMIF(#REF!,A475,#REF!)</f>
        <v>#REF!</v>
      </c>
      <c r="V475" s="42" t="e">
        <f>SUMIF(#REF!,A475,#REF!)</f>
        <v>#REF!</v>
      </c>
      <c r="W475" s="42" t="e">
        <f t="shared" si="577"/>
        <v>#REF!</v>
      </c>
      <c r="X475" s="42" t="e">
        <f t="shared" si="578"/>
        <v>#REF!</v>
      </c>
      <c r="Y475" s="42" t="e">
        <f t="shared" si="579"/>
        <v>#REF!</v>
      </c>
      <c r="Z475" s="116" t="e">
        <f t="shared" si="580"/>
        <v>#REF!</v>
      </c>
      <c r="AA475" s="120">
        <f t="shared" si="581"/>
        <v>0</v>
      </c>
      <c r="AB475" s="153">
        <f t="shared" si="565"/>
        <v>0</v>
      </c>
      <c r="AC475" s="1"/>
      <c r="AD475" s="1"/>
      <c r="AE475" s="1"/>
      <c r="AF475" s="1"/>
      <c r="AG475" s="1"/>
      <c r="AH475" s="1"/>
      <c r="AI475" s="1"/>
      <c r="AJ475" s="1"/>
      <c r="AK475" s="1"/>
      <c r="AL475" s="1"/>
      <c r="AM475" s="1"/>
      <c r="AN475" s="1"/>
      <c r="AO475" s="1"/>
    </row>
    <row r="476" spans="1:41" s="3" customFormat="1">
      <c r="A476" s="18"/>
      <c r="B476" s="55" t="s">
        <v>253</v>
      </c>
      <c r="C476" s="55"/>
      <c r="D476" s="7"/>
      <c r="E476" s="4"/>
      <c r="F476" s="70"/>
      <c r="G476" s="71"/>
      <c r="H476" s="72"/>
      <c r="I476" s="70"/>
      <c r="J476" s="70"/>
      <c r="K476" s="73"/>
      <c r="L476" s="21">
        <f t="shared" ref="L476:S476" si="584">SUM(L468:L475)</f>
        <v>0</v>
      </c>
      <c r="M476" s="28">
        <f t="shared" si="584"/>
        <v>0</v>
      </c>
      <c r="N476" s="21">
        <f t="shared" si="584"/>
        <v>0</v>
      </c>
      <c r="O476" s="43">
        <f t="shared" si="584"/>
        <v>0</v>
      </c>
      <c r="P476" s="43">
        <f t="shared" si="584"/>
        <v>0</v>
      </c>
      <c r="Q476" s="43">
        <f t="shared" ref="Q476" si="585">SUM(Q468:Q475)</f>
        <v>0</v>
      </c>
      <c r="R476" s="43">
        <f t="shared" si="584"/>
        <v>0</v>
      </c>
      <c r="S476" s="21">
        <f t="shared" si="584"/>
        <v>0</v>
      </c>
      <c r="T476" s="43">
        <f>SUM(T468:T475)</f>
        <v>0</v>
      </c>
      <c r="U476" s="42" t="e">
        <f>SUMIF(#REF!,A476,#REF!)</f>
        <v>#REF!</v>
      </c>
      <c r="V476" s="46" t="e">
        <f t="shared" ref="V476" si="586">SUM(V468:V475)</f>
        <v>#REF!</v>
      </c>
      <c r="W476" s="46" t="e">
        <f t="shared" ref="W476:AA476" si="587">SUM(W468:W475)</f>
        <v>#REF!</v>
      </c>
      <c r="X476" s="46" t="e">
        <f t="shared" si="587"/>
        <v>#REF!</v>
      </c>
      <c r="Y476" s="46" t="e">
        <f t="shared" si="587"/>
        <v>#REF!</v>
      </c>
      <c r="Z476" s="142" t="e">
        <f t="shared" si="587"/>
        <v>#REF!</v>
      </c>
      <c r="AA476" s="143">
        <f t="shared" si="587"/>
        <v>0</v>
      </c>
      <c r="AB476" s="161">
        <f t="shared" ref="AB476" si="588">SUM(AB468:AB475)</f>
        <v>0</v>
      </c>
      <c r="AC476" s="1"/>
      <c r="AD476" s="1"/>
      <c r="AE476" s="1"/>
      <c r="AF476" s="1"/>
      <c r="AG476" s="1"/>
      <c r="AH476" s="1"/>
      <c r="AI476" s="1"/>
      <c r="AJ476" s="1"/>
      <c r="AK476" s="1"/>
      <c r="AL476" s="1"/>
      <c r="AM476" s="1"/>
      <c r="AN476" s="1"/>
      <c r="AO476" s="1"/>
    </row>
    <row r="477" spans="1:41" s="3" customFormat="1">
      <c r="A477" s="48"/>
      <c r="B477" s="53"/>
      <c r="C477" s="53"/>
      <c r="D477" s="7"/>
      <c r="E477" s="4"/>
      <c r="F477" s="70"/>
      <c r="G477" s="71"/>
      <c r="H477" s="72"/>
      <c r="I477" s="70"/>
      <c r="J477" s="70"/>
      <c r="K477" s="73"/>
      <c r="L477" s="19"/>
      <c r="M477" s="32"/>
      <c r="N477" s="19"/>
      <c r="O477" s="42"/>
      <c r="P477" s="42"/>
      <c r="Q477" s="42"/>
      <c r="R477" s="42"/>
      <c r="S477" s="19"/>
      <c r="T477" s="42"/>
      <c r="U477" s="42" t="e">
        <f>SUMIF(#REF!,A477,#REF!)</f>
        <v>#REF!</v>
      </c>
      <c r="V477" s="42"/>
      <c r="W477" s="42"/>
      <c r="X477" s="42"/>
      <c r="Y477" s="42"/>
      <c r="Z477" s="116"/>
      <c r="AA477" s="120"/>
      <c r="AB477" s="162"/>
      <c r="AC477" s="1"/>
      <c r="AD477" s="1"/>
      <c r="AE477" s="1"/>
      <c r="AF477" s="1"/>
      <c r="AG477" s="1"/>
      <c r="AH477" s="1"/>
      <c r="AI477" s="1"/>
      <c r="AJ477" s="1"/>
      <c r="AK477" s="1"/>
      <c r="AL477" s="1"/>
      <c r="AM477" s="1"/>
      <c r="AN477" s="1"/>
      <c r="AO477" s="1"/>
    </row>
    <row r="478" spans="1:41" s="3" customFormat="1">
      <c r="A478" s="181" t="s">
        <v>197</v>
      </c>
      <c r="B478" s="38" t="s">
        <v>237</v>
      </c>
      <c r="C478" s="38"/>
      <c r="D478" s="7"/>
      <c r="E478" s="9"/>
      <c r="F478" s="70"/>
      <c r="G478" s="71"/>
      <c r="H478" s="72"/>
      <c r="I478" s="70"/>
      <c r="J478" s="71"/>
      <c r="K478" s="73"/>
      <c r="L478" s="19"/>
      <c r="M478" s="32"/>
      <c r="N478" s="19"/>
      <c r="O478" s="42"/>
      <c r="P478" s="42"/>
      <c r="Q478" s="42"/>
      <c r="R478" s="42"/>
      <c r="S478" s="19"/>
      <c r="T478" s="42"/>
      <c r="U478" s="42" t="e">
        <f>SUMIF(#REF!,A478,#REF!)</f>
        <v>#REF!</v>
      </c>
      <c r="V478" s="42"/>
      <c r="W478" s="42"/>
      <c r="X478" s="42"/>
      <c r="Y478" s="42"/>
      <c r="Z478" s="116"/>
      <c r="AA478" s="120"/>
      <c r="AB478" s="162"/>
      <c r="AC478" s="1"/>
      <c r="AD478" s="1"/>
      <c r="AE478" s="1"/>
      <c r="AF478" s="1"/>
      <c r="AG478" s="1"/>
      <c r="AH478" s="1"/>
      <c r="AI478" s="1"/>
      <c r="AJ478" s="1"/>
      <c r="AK478" s="1"/>
      <c r="AL478" s="1"/>
      <c r="AM478" s="1"/>
      <c r="AN478" s="1"/>
      <c r="AO478" s="1"/>
    </row>
    <row r="479" spans="1:41" s="3" customFormat="1">
      <c r="A479" s="48">
        <v>4001</v>
      </c>
      <c r="B479" s="53" t="s">
        <v>113</v>
      </c>
      <c r="C479" s="53"/>
      <c r="D479" s="7"/>
      <c r="E479" s="9"/>
      <c r="F479" s="70">
        <v>1</v>
      </c>
      <c r="G479" s="71"/>
      <c r="H479" s="72">
        <f t="shared" ref="H479:H485" si="589">SUM(E479:G479)</f>
        <v>1</v>
      </c>
      <c r="I479" s="70">
        <v>1</v>
      </c>
      <c r="J479" s="71" t="s">
        <v>216</v>
      </c>
      <c r="K479" s="73">
        <f>SUMIF(exportMMB!D:D,budgetMMB!A479,exportMMB!F:F)</f>
        <v>0</v>
      </c>
      <c r="L479" s="19">
        <f t="shared" ref="L479:L493" si="590">H479*I479*K479</f>
        <v>0</v>
      </c>
      <c r="M479" s="32"/>
      <c r="N479" s="19">
        <f t="shared" ref="N479:N493" si="591">MAX(L479-SUM(O479:R479),0)</f>
        <v>0</v>
      </c>
      <c r="O479" s="42"/>
      <c r="P479" s="42"/>
      <c r="Q479" s="42"/>
      <c r="R479" s="42"/>
      <c r="S479" s="19">
        <f t="shared" ref="S479:S493" si="592">L479-SUM(N479:R479)</f>
        <v>0</v>
      </c>
      <c r="T479" s="42">
        <f t="shared" ref="T479:T486" si="593">N479</f>
        <v>0</v>
      </c>
      <c r="U479" s="42" t="e">
        <f>SUMIF(#REF!,A479,#REF!)</f>
        <v>#REF!</v>
      </c>
      <c r="V479" s="42" t="e">
        <f>SUMIF(#REF!,A479,#REF!)</f>
        <v>#REF!</v>
      </c>
      <c r="W479" s="42" t="e">
        <f t="shared" ref="W479:W493" si="594">U479+V479</f>
        <v>#REF!</v>
      </c>
      <c r="X479" s="42" t="e">
        <f t="shared" ref="X479:X493" si="595">MAX(L479-W479,0)</f>
        <v>#REF!</v>
      </c>
      <c r="Y479" s="42" t="e">
        <f t="shared" ref="Y479:Y493" si="596">W479+X479</f>
        <v>#REF!</v>
      </c>
      <c r="Z479" s="116" t="e">
        <f t="shared" ref="Z479:Z493" si="597">L479-Y479</f>
        <v>#REF!</v>
      </c>
      <c r="AA479" s="120">
        <f t="shared" ref="AA479:AA493" si="598">AB479-L479</f>
        <v>0</v>
      </c>
      <c r="AB479" s="153">
        <f t="shared" si="565"/>
        <v>0</v>
      </c>
      <c r="AC479" s="1"/>
      <c r="AD479" s="1"/>
      <c r="AE479" s="1"/>
      <c r="AF479" s="1"/>
      <c r="AG479" s="1"/>
      <c r="AH479" s="1"/>
      <c r="AI479" s="1"/>
      <c r="AJ479" s="1"/>
      <c r="AK479" s="1"/>
      <c r="AL479" s="1"/>
      <c r="AM479" s="1"/>
      <c r="AN479" s="1"/>
      <c r="AO479" s="1"/>
    </row>
    <row r="480" spans="1:41" s="3" customFormat="1">
      <c r="A480" s="48">
        <v>4002</v>
      </c>
      <c r="B480" s="53" t="s">
        <v>358</v>
      </c>
      <c r="C480" s="53"/>
      <c r="D480" s="7"/>
      <c r="E480" s="9"/>
      <c r="F480" s="70">
        <v>1</v>
      </c>
      <c r="G480" s="71"/>
      <c r="H480" s="72">
        <f t="shared" si="589"/>
        <v>1</v>
      </c>
      <c r="I480" s="70">
        <v>1</v>
      </c>
      <c r="J480" s="71" t="s">
        <v>216</v>
      </c>
      <c r="K480" s="73">
        <f>SUMIF(exportMMB!D:D,budgetMMB!A480,exportMMB!F:F)</f>
        <v>0</v>
      </c>
      <c r="L480" s="19">
        <f t="shared" si="590"/>
        <v>0</v>
      </c>
      <c r="M480" s="32"/>
      <c r="N480" s="19">
        <f t="shared" si="591"/>
        <v>0</v>
      </c>
      <c r="O480" s="42"/>
      <c r="P480" s="42"/>
      <c r="Q480" s="42"/>
      <c r="R480" s="42"/>
      <c r="S480" s="19">
        <f t="shared" si="592"/>
        <v>0</v>
      </c>
      <c r="T480" s="42">
        <f t="shared" si="593"/>
        <v>0</v>
      </c>
      <c r="U480" s="42" t="e">
        <f>SUMIF(#REF!,A480,#REF!)</f>
        <v>#REF!</v>
      </c>
      <c r="V480" s="42" t="e">
        <f>SUMIF(#REF!,A480,#REF!)</f>
        <v>#REF!</v>
      </c>
      <c r="W480" s="42" t="e">
        <f t="shared" si="594"/>
        <v>#REF!</v>
      </c>
      <c r="X480" s="42" t="e">
        <f t="shared" si="595"/>
        <v>#REF!</v>
      </c>
      <c r="Y480" s="42" t="e">
        <f t="shared" si="596"/>
        <v>#REF!</v>
      </c>
      <c r="Z480" s="116" t="e">
        <f t="shared" si="597"/>
        <v>#REF!</v>
      </c>
      <c r="AA480" s="120">
        <f t="shared" si="598"/>
        <v>0</v>
      </c>
      <c r="AB480" s="153">
        <f t="shared" si="565"/>
        <v>0</v>
      </c>
      <c r="AC480" s="1"/>
      <c r="AD480" s="1"/>
      <c r="AE480" s="1"/>
      <c r="AF480" s="1"/>
      <c r="AG480" s="1"/>
      <c r="AH480" s="1"/>
      <c r="AI480" s="1"/>
      <c r="AJ480" s="1"/>
      <c r="AK480" s="1"/>
      <c r="AL480" s="1"/>
      <c r="AM480" s="1"/>
      <c r="AN480" s="1"/>
      <c r="AO480" s="1"/>
    </row>
    <row r="481" spans="1:41" s="3" customFormat="1">
      <c r="A481" s="48">
        <v>4003</v>
      </c>
      <c r="B481" s="53" t="s">
        <v>359</v>
      </c>
      <c r="C481" s="53"/>
      <c r="D481" s="7"/>
      <c r="E481" s="9"/>
      <c r="F481" s="70">
        <v>1</v>
      </c>
      <c r="G481" s="71"/>
      <c r="H481" s="72">
        <f t="shared" si="589"/>
        <v>1</v>
      </c>
      <c r="I481" s="70">
        <v>1</v>
      </c>
      <c r="J481" s="71" t="s">
        <v>216</v>
      </c>
      <c r="K481" s="73">
        <f>SUMIF(exportMMB!D:D,budgetMMB!A481,exportMMB!F:F)</f>
        <v>0</v>
      </c>
      <c r="L481" s="19">
        <f t="shared" si="590"/>
        <v>0</v>
      </c>
      <c r="M481" s="32"/>
      <c r="N481" s="19">
        <f t="shared" si="591"/>
        <v>0</v>
      </c>
      <c r="O481" s="42"/>
      <c r="P481" s="42"/>
      <c r="Q481" s="42"/>
      <c r="R481" s="42"/>
      <c r="S481" s="19">
        <f t="shared" si="592"/>
        <v>0</v>
      </c>
      <c r="T481" s="42">
        <f t="shared" si="593"/>
        <v>0</v>
      </c>
      <c r="U481" s="42" t="e">
        <f>SUMIF(#REF!,A481,#REF!)</f>
        <v>#REF!</v>
      </c>
      <c r="V481" s="42" t="e">
        <f>SUMIF(#REF!,A481,#REF!)</f>
        <v>#REF!</v>
      </c>
      <c r="W481" s="42" t="e">
        <f t="shared" si="594"/>
        <v>#REF!</v>
      </c>
      <c r="X481" s="42" t="e">
        <f t="shared" si="595"/>
        <v>#REF!</v>
      </c>
      <c r="Y481" s="42" t="e">
        <f t="shared" si="596"/>
        <v>#REF!</v>
      </c>
      <c r="Z481" s="116" t="e">
        <f t="shared" si="597"/>
        <v>#REF!</v>
      </c>
      <c r="AA481" s="120">
        <f t="shared" si="598"/>
        <v>0</v>
      </c>
      <c r="AB481" s="153">
        <f t="shared" si="565"/>
        <v>0</v>
      </c>
      <c r="AC481" s="1"/>
      <c r="AD481" s="1"/>
      <c r="AE481" s="1"/>
      <c r="AF481" s="1"/>
      <c r="AG481" s="1"/>
      <c r="AH481" s="1"/>
      <c r="AI481" s="1"/>
      <c r="AJ481" s="1"/>
      <c r="AK481" s="1"/>
      <c r="AL481" s="1"/>
      <c r="AM481" s="1"/>
      <c r="AN481" s="1"/>
      <c r="AO481" s="1"/>
    </row>
    <row r="482" spans="1:41" s="3" customFormat="1">
      <c r="A482" s="180" t="s">
        <v>360</v>
      </c>
      <c r="B482" s="53" t="s">
        <v>361</v>
      </c>
      <c r="C482" s="53"/>
      <c r="D482" s="7"/>
      <c r="E482" s="9"/>
      <c r="F482" s="70">
        <v>1</v>
      </c>
      <c r="G482" s="71"/>
      <c r="H482" s="72">
        <f t="shared" si="589"/>
        <v>1</v>
      </c>
      <c r="I482" s="70">
        <v>1</v>
      </c>
      <c r="J482" s="71" t="s">
        <v>216</v>
      </c>
      <c r="K482" s="73">
        <f>SUMIF(exportMMB!D:D,budgetMMB!A482,exportMMB!F:F)</f>
        <v>0</v>
      </c>
      <c r="L482" s="19">
        <f t="shared" si="590"/>
        <v>0</v>
      </c>
      <c r="M482" s="32"/>
      <c r="N482" s="19">
        <f t="shared" si="591"/>
        <v>0</v>
      </c>
      <c r="O482" s="42"/>
      <c r="P482" s="42"/>
      <c r="Q482" s="42"/>
      <c r="R482" s="42"/>
      <c r="S482" s="19">
        <f t="shared" si="592"/>
        <v>0</v>
      </c>
      <c r="T482" s="42">
        <f t="shared" si="593"/>
        <v>0</v>
      </c>
      <c r="U482" s="42" t="e">
        <f>SUMIF(#REF!,A482,#REF!)</f>
        <v>#REF!</v>
      </c>
      <c r="V482" s="42" t="e">
        <f>SUMIF(#REF!,A482,#REF!)</f>
        <v>#REF!</v>
      </c>
      <c r="W482" s="42" t="e">
        <f t="shared" si="594"/>
        <v>#REF!</v>
      </c>
      <c r="X482" s="42" t="e">
        <f t="shared" si="595"/>
        <v>#REF!</v>
      </c>
      <c r="Y482" s="42" t="e">
        <f t="shared" si="596"/>
        <v>#REF!</v>
      </c>
      <c r="Z482" s="116" t="e">
        <f t="shared" si="597"/>
        <v>#REF!</v>
      </c>
      <c r="AA482" s="120">
        <f t="shared" si="598"/>
        <v>0</v>
      </c>
      <c r="AB482" s="153">
        <f t="shared" si="565"/>
        <v>0</v>
      </c>
      <c r="AC482" s="1"/>
      <c r="AD482" s="1"/>
      <c r="AE482" s="1"/>
      <c r="AF482" s="1"/>
      <c r="AG482" s="1"/>
      <c r="AH482" s="1"/>
      <c r="AI482" s="1"/>
      <c r="AJ482" s="1"/>
      <c r="AK482" s="1"/>
      <c r="AL482" s="1"/>
      <c r="AM482" s="1"/>
      <c r="AN482" s="1"/>
      <c r="AO482" s="1"/>
    </row>
    <row r="483" spans="1:41" s="3" customFormat="1">
      <c r="A483" s="180" t="s">
        <v>705</v>
      </c>
      <c r="B483" s="53" t="s">
        <v>706</v>
      </c>
      <c r="C483" s="53"/>
      <c r="D483" s="7"/>
      <c r="E483" s="9"/>
      <c r="F483" s="70">
        <v>1</v>
      </c>
      <c r="G483" s="71"/>
      <c r="H483" s="72">
        <f t="shared" si="589"/>
        <v>1</v>
      </c>
      <c r="I483" s="70">
        <v>1</v>
      </c>
      <c r="J483" s="71" t="s">
        <v>216</v>
      </c>
      <c r="K483" s="73">
        <f>SUMIF(exportMMB!D:D,budgetMMB!A483,exportMMB!F:F)</f>
        <v>0</v>
      </c>
      <c r="L483" s="19">
        <f t="shared" si="590"/>
        <v>0</v>
      </c>
      <c r="M483" s="32"/>
      <c r="N483" s="19">
        <f t="shared" si="591"/>
        <v>0</v>
      </c>
      <c r="O483" s="42"/>
      <c r="P483" s="42"/>
      <c r="Q483" s="42"/>
      <c r="R483" s="42"/>
      <c r="S483" s="19">
        <f t="shared" si="592"/>
        <v>0</v>
      </c>
      <c r="T483" s="42">
        <f t="shared" si="593"/>
        <v>0</v>
      </c>
      <c r="U483" s="42" t="e">
        <f>SUMIF(#REF!,A483,#REF!)</f>
        <v>#REF!</v>
      </c>
      <c r="V483" s="42" t="e">
        <f>SUMIF(#REF!,A483,#REF!)</f>
        <v>#REF!</v>
      </c>
      <c r="W483" s="42" t="e">
        <f t="shared" si="594"/>
        <v>#REF!</v>
      </c>
      <c r="X483" s="42" t="e">
        <f t="shared" si="595"/>
        <v>#REF!</v>
      </c>
      <c r="Y483" s="42" t="e">
        <f t="shared" si="596"/>
        <v>#REF!</v>
      </c>
      <c r="Z483" s="116" t="e">
        <f t="shared" si="597"/>
        <v>#REF!</v>
      </c>
      <c r="AA483" s="120">
        <f t="shared" si="598"/>
        <v>0</v>
      </c>
      <c r="AB483" s="153">
        <f t="shared" si="565"/>
        <v>0</v>
      </c>
      <c r="AC483" s="1"/>
      <c r="AD483" s="1"/>
      <c r="AE483" s="1"/>
      <c r="AF483" s="1"/>
      <c r="AG483" s="1"/>
      <c r="AH483" s="1"/>
      <c r="AI483" s="1"/>
      <c r="AJ483" s="1"/>
      <c r="AK483" s="1"/>
      <c r="AL483" s="1"/>
      <c r="AM483" s="1"/>
      <c r="AN483" s="1"/>
      <c r="AO483" s="1"/>
    </row>
    <row r="484" spans="1:41" s="3" customFormat="1">
      <c r="A484" s="48">
        <v>4011</v>
      </c>
      <c r="B484" s="53" t="s">
        <v>114</v>
      </c>
      <c r="C484" s="53"/>
      <c r="D484" s="7"/>
      <c r="E484" s="9"/>
      <c r="F484" s="70">
        <v>1</v>
      </c>
      <c r="G484" s="71"/>
      <c r="H484" s="72">
        <f t="shared" si="589"/>
        <v>1</v>
      </c>
      <c r="I484" s="70">
        <v>1</v>
      </c>
      <c r="J484" s="71" t="s">
        <v>216</v>
      </c>
      <c r="K484" s="73">
        <f>SUMIF(exportMMB!D:D,budgetMMB!A484,exportMMB!F:F)</f>
        <v>0</v>
      </c>
      <c r="L484" s="19">
        <f t="shared" si="590"/>
        <v>0</v>
      </c>
      <c r="M484" s="32"/>
      <c r="N484" s="19">
        <f t="shared" si="591"/>
        <v>0</v>
      </c>
      <c r="O484" s="42"/>
      <c r="P484" s="42"/>
      <c r="Q484" s="42"/>
      <c r="R484" s="42"/>
      <c r="S484" s="19">
        <f t="shared" si="592"/>
        <v>0</v>
      </c>
      <c r="T484" s="42">
        <f t="shared" si="593"/>
        <v>0</v>
      </c>
      <c r="U484" s="42" t="e">
        <f>SUMIF(#REF!,A484,#REF!)</f>
        <v>#REF!</v>
      </c>
      <c r="V484" s="42" t="e">
        <f>SUMIF(#REF!,A484,#REF!)</f>
        <v>#REF!</v>
      </c>
      <c r="W484" s="42" t="e">
        <f t="shared" si="594"/>
        <v>#REF!</v>
      </c>
      <c r="X484" s="42" t="e">
        <f t="shared" si="595"/>
        <v>#REF!</v>
      </c>
      <c r="Y484" s="42" t="e">
        <f t="shared" si="596"/>
        <v>#REF!</v>
      </c>
      <c r="Z484" s="116" t="e">
        <f t="shared" si="597"/>
        <v>#REF!</v>
      </c>
      <c r="AA484" s="120">
        <f t="shared" si="598"/>
        <v>0</v>
      </c>
      <c r="AB484" s="153">
        <f t="shared" si="565"/>
        <v>0</v>
      </c>
      <c r="AC484" s="1"/>
      <c r="AD484" s="1"/>
      <c r="AE484" s="1"/>
      <c r="AF484" s="1"/>
      <c r="AG484" s="1"/>
      <c r="AH484" s="1"/>
      <c r="AI484" s="1"/>
      <c r="AJ484" s="1"/>
      <c r="AK484" s="1"/>
      <c r="AL484" s="1"/>
      <c r="AM484" s="1"/>
      <c r="AN484" s="1"/>
      <c r="AO484" s="1"/>
    </row>
    <row r="485" spans="1:41" s="3" customFormat="1">
      <c r="A485" s="48">
        <v>4040</v>
      </c>
      <c r="B485" s="53" t="s">
        <v>597</v>
      </c>
      <c r="C485" s="53"/>
      <c r="D485" s="7"/>
      <c r="E485" s="9"/>
      <c r="F485" s="70">
        <v>1</v>
      </c>
      <c r="G485" s="71"/>
      <c r="H485" s="72">
        <f t="shared" si="589"/>
        <v>1</v>
      </c>
      <c r="I485" s="70">
        <v>1</v>
      </c>
      <c r="J485" s="71" t="s">
        <v>216</v>
      </c>
      <c r="K485" s="73">
        <f>SUMIF(exportMMB!D:D,budgetMMB!A485,exportMMB!F:F)</f>
        <v>0</v>
      </c>
      <c r="L485" s="19">
        <f t="shared" si="590"/>
        <v>0</v>
      </c>
      <c r="M485" s="32"/>
      <c r="N485" s="19">
        <f t="shared" si="591"/>
        <v>0</v>
      </c>
      <c r="O485" s="42"/>
      <c r="P485" s="42"/>
      <c r="Q485" s="42"/>
      <c r="R485" s="42"/>
      <c r="S485" s="19">
        <f t="shared" si="592"/>
        <v>0</v>
      </c>
      <c r="T485" s="42">
        <f t="shared" si="593"/>
        <v>0</v>
      </c>
      <c r="U485" s="42" t="e">
        <f>SUMIF(#REF!,A485,#REF!)</f>
        <v>#REF!</v>
      </c>
      <c r="V485" s="42" t="e">
        <f>SUMIF(#REF!,A485,#REF!)</f>
        <v>#REF!</v>
      </c>
      <c r="W485" s="42" t="e">
        <f t="shared" si="594"/>
        <v>#REF!</v>
      </c>
      <c r="X485" s="42" t="e">
        <f t="shared" si="595"/>
        <v>#REF!</v>
      </c>
      <c r="Y485" s="42" t="e">
        <f t="shared" si="596"/>
        <v>#REF!</v>
      </c>
      <c r="Z485" s="116" t="e">
        <f t="shared" si="597"/>
        <v>#REF!</v>
      </c>
      <c r="AA485" s="120">
        <f t="shared" si="598"/>
        <v>0</v>
      </c>
      <c r="AB485" s="153">
        <f t="shared" si="565"/>
        <v>0</v>
      </c>
      <c r="AC485" s="1"/>
      <c r="AD485" s="1"/>
      <c r="AE485" s="1"/>
      <c r="AF485" s="1"/>
      <c r="AG485" s="1"/>
      <c r="AH485" s="1"/>
      <c r="AI485" s="1"/>
      <c r="AJ485" s="1"/>
      <c r="AK485" s="1"/>
      <c r="AL485" s="1"/>
      <c r="AM485" s="1"/>
      <c r="AN485" s="1"/>
      <c r="AO485" s="1"/>
    </row>
    <row r="486" spans="1:41" s="3" customFormat="1">
      <c r="A486" s="48">
        <v>4042</v>
      </c>
      <c r="B486" s="53" t="s">
        <v>115</v>
      </c>
      <c r="C486" s="53"/>
      <c r="D486" s="7"/>
      <c r="E486" s="9"/>
      <c r="F486" s="70">
        <v>1</v>
      </c>
      <c r="G486" s="71"/>
      <c r="H486" s="72">
        <f t="shared" ref="H486:H490" si="599">SUM(E486:G486)</f>
        <v>1</v>
      </c>
      <c r="I486" s="70">
        <v>1</v>
      </c>
      <c r="J486" s="71" t="s">
        <v>216</v>
      </c>
      <c r="K486" s="73">
        <f>SUMIF(exportMMB!D:D,budgetMMB!A486,exportMMB!F:F)</f>
        <v>0</v>
      </c>
      <c r="L486" s="19">
        <f t="shared" si="590"/>
        <v>0</v>
      </c>
      <c r="M486" s="32"/>
      <c r="N486" s="19">
        <f t="shared" si="591"/>
        <v>0</v>
      </c>
      <c r="O486" s="42"/>
      <c r="P486" s="42"/>
      <c r="Q486" s="42"/>
      <c r="R486" s="42"/>
      <c r="S486" s="19">
        <f t="shared" si="592"/>
        <v>0</v>
      </c>
      <c r="T486" s="42">
        <f t="shared" si="593"/>
        <v>0</v>
      </c>
      <c r="U486" s="42" t="e">
        <f>SUMIF(#REF!,A486,#REF!)</f>
        <v>#REF!</v>
      </c>
      <c r="V486" s="42" t="e">
        <f>SUMIF(#REF!,A486,#REF!)</f>
        <v>#REF!</v>
      </c>
      <c r="W486" s="42" t="e">
        <f t="shared" si="594"/>
        <v>#REF!</v>
      </c>
      <c r="X486" s="42" t="e">
        <f t="shared" si="595"/>
        <v>#REF!</v>
      </c>
      <c r="Y486" s="42" t="e">
        <f t="shared" si="596"/>
        <v>#REF!</v>
      </c>
      <c r="Z486" s="116" t="e">
        <f t="shared" si="597"/>
        <v>#REF!</v>
      </c>
      <c r="AA486" s="120">
        <f t="shared" si="598"/>
        <v>0</v>
      </c>
      <c r="AB486" s="153">
        <f t="shared" si="565"/>
        <v>0</v>
      </c>
      <c r="AC486" s="1"/>
      <c r="AD486" s="1"/>
      <c r="AE486" s="1"/>
      <c r="AF486" s="1"/>
      <c r="AG486" s="1"/>
      <c r="AH486" s="1"/>
      <c r="AI486" s="1"/>
      <c r="AJ486" s="1"/>
      <c r="AK486" s="1"/>
      <c r="AL486" s="1"/>
      <c r="AM486" s="1"/>
      <c r="AN486" s="1"/>
      <c r="AO486" s="1"/>
    </row>
    <row r="487" spans="1:41" s="3" customFormat="1">
      <c r="A487" s="48">
        <v>4043</v>
      </c>
      <c r="B487" s="53" t="s">
        <v>362</v>
      </c>
      <c r="C487" s="53"/>
      <c r="D487" s="7"/>
      <c r="E487" s="9"/>
      <c r="F487" s="70">
        <v>1</v>
      </c>
      <c r="G487" s="71"/>
      <c r="H487" s="72">
        <f t="shared" si="599"/>
        <v>1</v>
      </c>
      <c r="I487" s="70">
        <v>1</v>
      </c>
      <c r="J487" s="71" t="s">
        <v>216</v>
      </c>
      <c r="K487" s="73">
        <f>SUMIF(exportMMB!D:D,budgetMMB!A487,exportMMB!F:F)</f>
        <v>0</v>
      </c>
      <c r="L487" s="19">
        <f t="shared" si="590"/>
        <v>0</v>
      </c>
      <c r="M487" s="32"/>
      <c r="N487" s="19">
        <f t="shared" si="591"/>
        <v>0</v>
      </c>
      <c r="O487" s="42"/>
      <c r="P487" s="42"/>
      <c r="Q487" s="42"/>
      <c r="R487" s="42"/>
      <c r="S487" s="19">
        <f t="shared" si="592"/>
        <v>0</v>
      </c>
      <c r="T487" s="45"/>
      <c r="U487" s="42" t="e">
        <f>SUMIF(#REF!,A487,#REF!)</f>
        <v>#REF!</v>
      </c>
      <c r="V487" s="42" t="e">
        <f>SUMIF(#REF!,A487,#REF!)</f>
        <v>#REF!</v>
      </c>
      <c r="W487" s="42" t="e">
        <f t="shared" si="594"/>
        <v>#REF!</v>
      </c>
      <c r="X487" s="42" t="e">
        <f t="shared" si="595"/>
        <v>#REF!</v>
      </c>
      <c r="Y487" s="42" t="e">
        <f t="shared" si="596"/>
        <v>#REF!</v>
      </c>
      <c r="Z487" s="116" t="e">
        <f t="shared" si="597"/>
        <v>#REF!</v>
      </c>
      <c r="AA487" s="120">
        <f t="shared" si="598"/>
        <v>0</v>
      </c>
      <c r="AB487" s="153">
        <f t="shared" si="565"/>
        <v>0</v>
      </c>
      <c r="AC487" s="1"/>
      <c r="AD487" s="1"/>
      <c r="AE487" s="1"/>
      <c r="AF487" s="1"/>
      <c r="AG487" s="1"/>
      <c r="AH487" s="1"/>
      <c r="AI487" s="1"/>
      <c r="AJ487" s="1"/>
      <c r="AK487" s="1"/>
      <c r="AL487" s="1"/>
      <c r="AM487" s="1"/>
      <c r="AN487" s="1"/>
      <c r="AO487" s="1"/>
    </row>
    <row r="488" spans="1:41" s="3" customFormat="1">
      <c r="A488" s="48">
        <v>4044</v>
      </c>
      <c r="B488" s="53" t="s">
        <v>116</v>
      </c>
      <c r="C488" s="53"/>
      <c r="D488" s="7"/>
      <c r="E488" s="9"/>
      <c r="F488" s="70">
        <v>1</v>
      </c>
      <c r="G488" s="71"/>
      <c r="H488" s="72">
        <f t="shared" si="599"/>
        <v>1</v>
      </c>
      <c r="I488" s="70">
        <v>1</v>
      </c>
      <c r="J488" s="71" t="s">
        <v>216</v>
      </c>
      <c r="K488" s="73">
        <f>SUMIF(exportMMB!D:D,budgetMMB!A488,exportMMB!F:F)</f>
        <v>0</v>
      </c>
      <c r="L488" s="19">
        <f t="shared" si="590"/>
        <v>0</v>
      </c>
      <c r="M488" s="32"/>
      <c r="N488" s="19">
        <f t="shared" si="591"/>
        <v>0</v>
      </c>
      <c r="O488" s="42"/>
      <c r="P488" s="42"/>
      <c r="Q488" s="42"/>
      <c r="R488" s="42"/>
      <c r="S488" s="19">
        <f t="shared" si="592"/>
        <v>0</v>
      </c>
      <c r="T488" s="45"/>
      <c r="U488" s="42" t="e">
        <f>SUMIF(#REF!,A488,#REF!)</f>
        <v>#REF!</v>
      </c>
      <c r="V488" s="42" t="e">
        <f>SUMIF(#REF!,A488,#REF!)</f>
        <v>#REF!</v>
      </c>
      <c r="W488" s="42" t="e">
        <f t="shared" si="594"/>
        <v>#REF!</v>
      </c>
      <c r="X488" s="42" t="e">
        <f t="shared" si="595"/>
        <v>#REF!</v>
      </c>
      <c r="Y488" s="42" t="e">
        <f t="shared" si="596"/>
        <v>#REF!</v>
      </c>
      <c r="Z488" s="116" t="e">
        <f t="shared" si="597"/>
        <v>#REF!</v>
      </c>
      <c r="AA488" s="120">
        <f t="shared" si="598"/>
        <v>0</v>
      </c>
      <c r="AB488" s="153">
        <f t="shared" si="565"/>
        <v>0</v>
      </c>
      <c r="AC488" s="1"/>
      <c r="AD488" s="1"/>
      <c r="AE488" s="1"/>
      <c r="AF488" s="1"/>
      <c r="AG488" s="1"/>
      <c r="AH488" s="1"/>
      <c r="AI488" s="1"/>
      <c r="AJ488" s="1"/>
      <c r="AK488" s="1"/>
      <c r="AL488" s="1"/>
      <c r="AM488" s="1"/>
      <c r="AN488" s="1"/>
      <c r="AO488" s="1"/>
    </row>
    <row r="489" spans="1:41" s="3" customFormat="1">
      <c r="A489" s="48">
        <v>4052</v>
      </c>
      <c r="B489" s="53" t="s">
        <v>117</v>
      </c>
      <c r="C489" s="53"/>
      <c r="D489" s="7"/>
      <c r="E489" s="9"/>
      <c r="F489" s="70">
        <v>1</v>
      </c>
      <c r="G489" s="71"/>
      <c r="H489" s="72">
        <f t="shared" si="599"/>
        <v>1</v>
      </c>
      <c r="I489" s="70">
        <v>1</v>
      </c>
      <c r="J489" s="71" t="s">
        <v>216</v>
      </c>
      <c r="K489" s="73">
        <f>SUMIF(exportMMB!D:D,budgetMMB!A489,exportMMB!F:F)</f>
        <v>0</v>
      </c>
      <c r="L489" s="19">
        <f t="shared" si="590"/>
        <v>0</v>
      </c>
      <c r="M489" s="32"/>
      <c r="N489" s="19">
        <f t="shared" si="591"/>
        <v>0</v>
      </c>
      <c r="O489" s="42"/>
      <c r="P489" s="42"/>
      <c r="Q489" s="42"/>
      <c r="R489" s="42"/>
      <c r="S489" s="19">
        <f t="shared" si="592"/>
        <v>0</v>
      </c>
      <c r="T489" s="42">
        <f t="shared" ref="T489" si="600">N489</f>
        <v>0</v>
      </c>
      <c r="U489" s="42" t="e">
        <f>SUMIF(#REF!,A489,#REF!)</f>
        <v>#REF!</v>
      </c>
      <c r="V489" s="42" t="e">
        <f>SUMIF(#REF!,A489,#REF!)</f>
        <v>#REF!</v>
      </c>
      <c r="W489" s="42" t="e">
        <f t="shared" si="594"/>
        <v>#REF!</v>
      </c>
      <c r="X489" s="42" t="e">
        <f t="shared" si="595"/>
        <v>#REF!</v>
      </c>
      <c r="Y489" s="42" t="e">
        <f t="shared" si="596"/>
        <v>#REF!</v>
      </c>
      <c r="Z489" s="116" t="e">
        <f t="shared" si="597"/>
        <v>#REF!</v>
      </c>
      <c r="AA489" s="120">
        <f t="shared" si="598"/>
        <v>0</v>
      </c>
      <c r="AB489" s="153">
        <f t="shared" si="565"/>
        <v>0</v>
      </c>
      <c r="AC489" s="1"/>
      <c r="AD489" s="1"/>
      <c r="AE489" s="1"/>
      <c r="AF489" s="1"/>
      <c r="AG489" s="1"/>
      <c r="AH489" s="1"/>
      <c r="AI489" s="1"/>
      <c r="AJ489" s="1"/>
      <c r="AK489" s="1"/>
      <c r="AL489" s="1"/>
      <c r="AM489" s="1"/>
      <c r="AN489" s="1"/>
      <c r="AO489" s="1"/>
    </row>
    <row r="490" spans="1:41" s="3" customFormat="1">
      <c r="A490" s="48">
        <v>4053</v>
      </c>
      <c r="B490" s="53" t="s">
        <v>118</v>
      </c>
      <c r="C490" s="53"/>
      <c r="D490" s="7"/>
      <c r="E490" s="4"/>
      <c r="F490" s="70">
        <v>1</v>
      </c>
      <c r="G490" s="71"/>
      <c r="H490" s="72">
        <f t="shared" si="599"/>
        <v>1</v>
      </c>
      <c r="I490" s="70">
        <v>1</v>
      </c>
      <c r="J490" s="71" t="s">
        <v>216</v>
      </c>
      <c r="K490" s="73">
        <f>SUMIF(exportMMB!D:D,budgetMMB!A490,exportMMB!F:F)</f>
        <v>0</v>
      </c>
      <c r="L490" s="19">
        <f t="shared" si="590"/>
        <v>0</v>
      </c>
      <c r="M490" s="32"/>
      <c r="N490" s="19">
        <f t="shared" si="591"/>
        <v>0</v>
      </c>
      <c r="O490" s="42"/>
      <c r="P490" s="42"/>
      <c r="Q490" s="42"/>
      <c r="R490" s="42"/>
      <c r="S490" s="19">
        <f t="shared" si="592"/>
        <v>0</v>
      </c>
      <c r="T490" s="45"/>
      <c r="U490" s="42" t="e">
        <f>SUMIF(#REF!,A490,#REF!)</f>
        <v>#REF!</v>
      </c>
      <c r="V490" s="42" t="e">
        <f>SUMIF(#REF!,A490,#REF!)</f>
        <v>#REF!</v>
      </c>
      <c r="W490" s="42" t="e">
        <f t="shared" si="594"/>
        <v>#REF!</v>
      </c>
      <c r="X490" s="42" t="e">
        <f t="shared" si="595"/>
        <v>#REF!</v>
      </c>
      <c r="Y490" s="42" t="e">
        <f t="shared" si="596"/>
        <v>#REF!</v>
      </c>
      <c r="Z490" s="116" t="e">
        <f t="shared" si="597"/>
        <v>#REF!</v>
      </c>
      <c r="AA490" s="120">
        <f t="shared" si="598"/>
        <v>0</v>
      </c>
      <c r="AB490" s="153">
        <f t="shared" si="565"/>
        <v>0</v>
      </c>
      <c r="AC490" s="1"/>
      <c r="AD490" s="1"/>
      <c r="AE490" s="1"/>
      <c r="AF490" s="1"/>
      <c r="AG490" s="1"/>
      <c r="AH490" s="1"/>
      <c r="AI490" s="1"/>
      <c r="AJ490" s="1"/>
      <c r="AK490" s="1"/>
      <c r="AL490" s="1"/>
      <c r="AM490" s="1"/>
      <c r="AN490" s="1"/>
      <c r="AO490" s="1"/>
    </row>
    <row r="491" spans="1:41" s="3" customFormat="1">
      <c r="A491" s="48">
        <v>4054</v>
      </c>
      <c r="B491" s="53" t="s">
        <v>119</v>
      </c>
      <c r="C491" s="53"/>
      <c r="D491" s="7"/>
      <c r="E491" s="9"/>
      <c r="F491" s="70">
        <v>1</v>
      </c>
      <c r="G491" s="71"/>
      <c r="H491" s="72">
        <f t="shared" ref="H491" si="601">SUM(E491:G491)</f>
        <v>1</v>
      </c>
      <c r="I491" s="70">
        <v>1</v>
      </c>
      <c r="J491" s="71" t="s">
        <v>216</v>
      </c>
      <c r="K491" s="73">
        <f>SUMIF(exportMMB!D:D,budgetMMB!A491,exportMMB!F:F)</f>
        <v>0</v>
      </c>
      <c r="L491" s="19">
        <f t="shared" si="590"/>
        <v>0</v>
      </c>
      <c r="M491" s="32"/>
      <c r="N491" s="19">
        <f t="shared" si="591"/>
        <v>0</v>
      </c>
      <c r="O491" s="42"/>
      <c r="P491" s="42"/>
      <c r="Q491" s="42"/>
      <c r="R491" s="42"/>
      <c r="S491" s="19">
        <f t="shared" si="592"/>
        <v>0</v>
      </c>
      <c r="T491" s="45"/>
      <c r="U491" s="42" t="e">
        <f>SUMIF(#REF!,A491,#REF!)</f>
        <v>#REF!</v>
      </c>
      <c r="V491" s="42" t="e">
        <f>SUMIF(#REF!,A491,#REF!)</f>
        <v>#REF!</v>
      </c>
      <c r="W491" s="42" t="e">
        <f t="shared" si="594"/>
        <v>#REF!</v>
      </c>
      <c r="X491" s="42" t="e">
        <f t="shared" si="595"/>
        <v>#REF!</v>
      </c>
      <c r="Y491" s="42" t="e">
        <f t="shared" si="596"/>
        <v>#REF!</v>
      </c>
      <c r="Z491" s="116" t="e">
        <f t="shared" si="597"/>
        <v>#REF!</v>
      </c>
      <c r="AA491" s="120">
        <f t="shared" si="598"/>
        <v>0</v>
      </c>
      <c r="AB491" s="153">
        <f t="shared" si="565"/>
        <v>0</v>
      </c>
      <c r="AC491" s="1"/>
      <c r="AD491" s="1"/>
      <c r="AE491" s="1"/>
      <c r="AF491" s="1"/>
      <c r="AG491" s="1"/>
      <c r="AH491" s="1"/>
      <c r="AI491" s="1"/>
      <c r="AJ491" s="1"/>
      <c r="AK491" s="1"/>
      <c r="AL491" s="1"/>
      <c r="AM491" s="1"/>
      <c r="AN491" s="1"/>
      <c r="AO491" s="1"/>
    </row>
    <row r="492" spans="1:41" s="3" customFormat="1">
      <c r="A492" s="48">
        <v>4060</v>
      </c>
      <c r="B492" s="53" t="s">
        <v>829</v>
      </c>
      <c r="C492" s="53"/>
      <c r="D492" s="7"/>
      <c r="E492" s="9"/>
      <c r="F492" s="70">
        <v>1</v>
      </c>
      <c r="G492" s="71"/>
      <c r="H492" s="72">
        <f t="shared" ref="H492:H497" si="602">SUM(E492:G492)</f>
        <v>1</v>
      </c>
      <c r="I492" s="70">
        <v>1</v>
      </c>
      <c r="J492" s="71" t="s">
        <v>216</v>
      </c>
      <c r="K492" s="73">
        <f>SUMIF(exportMMB!D:D,budgetMMB!A492,exportMMB!F:F)</f>
        <v>0</v>
      </c>
      <c r="L492" s="19">
        <f t="shared" si="590"/>
        <v>0</v>
      </c>
      <c r="M492" s="32"/>
      <c r="N492" s="19">
        <f t="shared" si="591"/>
        <v>0</v>
      </c>
      <c r="O492" s="42"/>
      <c r="P492" s="42"/>
      <c r="Q492" s="42"/>
      <c r="R492" s="42"/>
      <c r="S492" s="19">
        <f t="shared" si="592"/>
        <v>0</v>
      </c>
      <c r="T492" s="45"/>
      <c r="U492" s="42" t="e">
        <f>SUMIF(#REF!,A492,#REF!)</f>
        <v>#REF!</v>
      </c>
      <c r="V492" s="42" t="e">
        <f>SUMIF(#REF!,A492,#REF!)</f>
        <v>#REF!</v>
      </c>
      <c r="W492" s="42" t="e">
        <f t="shared" si="594"/>
        <v>#REF!</v>
      </c>
      <c r="X492" s="42" t="e">
        <f t="shared" si="595"/>
        <v>#REF!</v>
      </c>
      <c r="Y492" s="42" t="e">
        <f t="shared" si="596"/>
        <v>#REF!</v>
      </c>
      <c r="Z492" s="116" t="e">
        <f t="shared" si="597"/>
        <v>#REF!</v>
      </c>
      <c r="AA492" s="120">
        <f t="shared" si="598"/>
        <v>0</v>
      </c>
      <c r="AB492" s="153">
        <f t="shared" si="565"/>
        <v>0</v>
      </c>
      <c r="AC492" s="1"/>
      <c r="AD492" s="1"/>
      <c r="AE492" s="1"/>
      <c r="AF492" s="1"/>
      <c r="AG492" s="1"/>
      <c r="AH492" s="1"/>
      <c r="AI492" s="1"/>
      <c r="AJ492" s="1"/>
      <c r="AK492" s="1"/>
      <c r="AL492" s="1"/>
      <c r="AM492" s="1"/>
      <c r="AN492" s="1"/>
      <c r="AO492" s="1"/>
    </row>
    <row r="493" spans="1:41" s="3" customFormat="1">
      <c r="A493" s="48">
        <v>4083</v>
      </c>
      <c r="B493" s="53" t="s">
        <v>120</v>
      </c>
      <c r="C493" s="53"/>
      <c r="D493" s="7"/>
      <c r="E493" s="4"/>
      <c r="F493" s="70">
        <v>1</v>
      </c>
      <c r="G493" s="71"/>
      <c r="H493" s="72">
        <f t="shared" si="602"/>
        <v>1</v>
      </c>
      <c r="I493" s="70">
        <v>1</v>
      </c>
      <c r="J493" s="71" t="s">
        <v>216</v>
      </c>
      <c r="K493" s="73">
        <f>SUMIF(exportMMB!D:D,budgetMMB!A493,exportMMB!F:F)</f>
        <v>0</v>
      </c>
      <c r="L493" s="19">
        <f t="shared" si="590"/>
        <v>0</v>
      </c>
      <c r="M493" s="32"/>
      <c r="N493" s="19">
        <f t="shared" si="591"/>
        <v>0</v>
      </c>
      <c r="O493" s="42"/>
      <c r="P493" s="42"/>
      <c r="Q493" s="42"/>
      <c r="R493" s="42"/>
      <c r="S493" s="19">
        <f t="shared" si="592"/>
        <v>0</v>
      </c>
      <c r="T493" s="42">
        <f t="shared" ref="T493" si="603">N493</f>
        <v>0</v>
      </c>
      <c r="U493" s="42" t="e">
        <f>SUMIF(#REF!,A493,#REF!)</f>
        <v>#REF!</v>
      </c>
      <c r="V493" s="42" t="e">
        <f>SUMIF(#REF!,A493,#REF!)</f>
        <v>#REF!</v>
      </c>
      <c r="W493" s="42" t="e">
        <f t="shared" si="594"/>
        <v>#REF!</v>
      </c>
      <c r="X493" s="42" t="e">
        <f t="shared" si="595"/>
        <v>#REF!</v>
      </c>
      <c r="Y493" s="42" t="e">
        <f t="shared" si="596"/>
        <v>#REF!</v>
      </c>
      <c r="Z493" s="116" t="e">
        <f t="shared" si="597"/>
        <v>#REF!</v>
      </c>
      <c r="AA493" s="120">
        <f t="shared" si="598"/>
        <v>0</v>
      </c>
      <c r="AB493" s="153">
        <f t="shared" si="565"/>
        <v>0</v>
      </c>
      <c r="AC493" s="1"/>
      <c r="AD493" s="1"/>
      <c r="AE493" s="1"/>
      <c r="AF493" s="1"/>
      <c r="AG493" s="1"/>
      <c r="AH493" s="1"/>
      <c r="AI493" s="1"/>
      <c r="AJ493" s="1"/>
      <c r="AK493" s="1"/>
      <c r="AL493" s="1"/>
      <c r="AM493" s="1"/>
      <c r="AN493" s="1"/>
      <c r="AO493" s="1"/>
    </row>
    <row r="494" spans="1:41" s="3" customFormat="1">
      <c r="A494" s="18"/>
      <c r="B494" s="55" t="s">
        <v>253</v>
      </c>
      <c r="C494" s="55"/>
      <c r="D494" s="7"/>
      <c r="E494" s="9"/>
      <c r="F494" s="70"/>
      <c r="G494" s="71"/>
      <c r="H494" s="72"/>
      <c r="I494" s="70"/>
      <c r="J494" s="71"/>
      <c r="K494" s="73"/>
      <c r="L494" s="21">
        <f>SUM(L479:L493)</f>
        <v>0</v>
      </c>
      <c r="M494" s="28">
        <f t="shared" ref="M494:S494" si="604">SUM(M479:M493)</f>
        <v>0</v>
      </c>
      <c r="N494" s="21">
        <f t="shared" si="604"/>
        <v>0</v>
      </c>
      <c r="O494" s="43">
        <f t="shared" si="604"/>
        <v>0</v>
      </c>
      <c r="P494" s="43">
        <f t="shared" si="604"/>
        <v>0</v>
      </c>
      <c r="Q494" s="43">
        <f t="shared" ref="Q494" si="605">SUM(Q479:Q493)</f>
        <v>0</v>
      </c>
      <c r="R494" s="43">
        <f t="shared" si="604"/>
        <v>0</v>
      </c>
      <c r="S494" s="21">
        <f t="shared" si="604"/>
        <v>0</v>
      </c>
      <c r="T494" s="43">
        <f>SUM(T479:T493)</f>
        <v>0</v>
      </c>
      <c r="U494" s="46" t="e">
        <f t="shared" ref="U494:V494" si="606">SUM(U479:U493)</f>
        <v>#REF!</v>
      </c>
      <c r="V494" s="46" t="e">
        <f t="shared" si="606"/>
        <v>#REF!</v>
      </c>
      <c r="W494" s="46" t="e">
        <f t="shared" ref="W494:AA494" si="607">SUM(W479:W493)</f>
        <v>#REF!</v>
      </c>
      <c r="X494" s="46" t="e">
        <f t="shared" si="607"/>
        <v>#REF!</v>
      </c>
      <c r="Y494" s="46" t="e">
        <f t="shared" si="607"/>
        <v>#REF!</v>
      </c>
      <c r="Z494" s="142" t="e">
        <f t="shared" si="607"/>
        <v>#REF!</v>
      </c>
      <c r="AA494" s="143">
        <f t="shared" si="607"/>
        <v>0</v>
      </c>
      <c r="AB494" s="161">
        <f t="shared" ref="AB494" si="608">SUM(AB479:AB493)</f>
        <v>0</v>
      </c>
      <c r="AC494" s="1"/>
      <c r="AD494" s="1"/>
      <c r="AE494" s="1"/>
      <c r="AF494" s="1"/>
      <c r="AG494" s="1"/>
      <c r="AH494" s="1"/>
      <c r="AI494" s="1"/>
      <c r="AJ494" s="1"/>
      <c r="AK494" s="1"/>
      <c r="AL494" s="1"/>
      <c r="AM494" s="1"/>
      <c r="AN494" s="1"/>
      <c r="AO494" s="1"/>
    </row>
    <row r="495" spans="1:41" s="3" customFormat="1">
      <c r="A495" s="18"/>
      <c r="B495" s="53"/>
      <c r="C495" s="53"/>
      <c r="D495" s="7"/>
      <c r="E495" s="9"/>
      <c r="F495" s="70"/>
      <c r="G495" s="71"/>
      <c r="H495" s="72"/>
      <c r="I495" s="70"/>
      <c r="J495" s="70"/>
      <c r="K495" s="73"/>
      <c r="L495" s="19"/>
      <c r="M495" s="32"/>
      <c r="N495" s="19"/>
      <c r="O495" s="42"/>
      <c r="P495" s="42"/>
      <c r="Q495" s="42"/>
      <c r="R495" s="42"/>
      <c r="S495" s="19"/>
      <c r="T495" s="42"/>
      <c r="U495" s="42"/>
      <c r="V495" s="42"/>
      <c r="W495" s="42"/>
      <c r="X495" s="42"/>
      <c r="Y495" s="42"/>
      <c r="Z495" s="116"/>
      <c r="AA495" s="120"/>
      <c r="AB495" s="162"/>
      <c r="AC495" s="1"/>
      <c r="AD495" s="1"/>
      <c r="AE495" s="1"/>
      <c r="AF495" s="1"/>
      <c r="AG495" s="1"/>
      <c r="AH495" s="1"/>
      <c r="AI495" s="1"/>
      <c r="AJ495" s="1"/>
      <c r="AK495" s="1"/>
      <c r="AL495" s="1"/>
      <c r="AM495" s="1"/>
      <c r="AN495" s="1"/>
      <c r="AO495" s="1"/>
    </row>
    <row r="496" spans="1:41" s="3" customFormat="1">
      <c r="A496" s="50" t="s">
        <v>198</v>
      </c>
      <c r="B496" s="38" t="s">
        <v>966</v>
      </c>
      <c r="C496" s="38"/>
      <c r="D496" s="7"/>
      <c r="E496" s="9"/>
      <c r="F496" s="70"/>
      <c r="G496" s="71"/>
      <c r="H496" s="72"/>
      <c r="I496" s="70"/>
      <c r="J496" s="71"/>
      <c r="K496" s="73"/>
      <c r="L496" s="19"/>
      <c r="M496" s="32"/>
      <c r="N496" s="19"/>
      <c r="O496" s="42"/>
      <c r="P496" s="42"/>
      <c r="Q496" s="42"/>
      <c r="R496" s="42"/>
      <c r="S496" s="19"/>
      <c r="T496" s="42"/>
      <c r="U496" s="42"/>
      <c r="V496" s="42"/>
      <c r="W496" s="42"/>
      <c r="X496" s="42"/>
      <c r="Y496" s="42"/>
      <c r="Z496" s="116"/>
      <c r="AA496" s="120"/>
      <c r="AB496" s="162"/>
      <c r="AC496" s="1"/>
      <c r="AD496" s="1"/>
      <c r="AE496" s="1"/>
      <c r="AF496" s="1"/>
      <c r="AG496" s="1"/>
      <c r="AH496" s="1"/>
      <c r="AI496" s="1"/>
      <c r="AJ496" s="1"/>
      <c r="AK496" s="1"/>
      <c r="AL496" s="1"/>
      <c r="AM496" s="1"/>
      <c r="AN496" s="1"/>
      <c r="AO496" s="1"/>
    </row>
    <row r="497" spans="1:41" s="3" customFormat="1">
      <c r="A497" s="48">
        <v>4140</v>
      </c>
      <c r="B497" s="53" t="s">
        <v>998</v>
      </c>
      <c r="C497" s="53"/>
      <c r="D497" s="7"/>
      <c r="E497" s="9"/>
      <c r="F497" s="70">
        <v>1</v>
      </c>
      <c r="G497" s="71"/>
      <c r="H497" s="72">
        <f t="shared" si="602"/>
        <v>1</v>
      </c>
      <c r="I497" s="70">
        <v>1</v>
      </c>
      <c r="J497" s="71" t="s">
        <v>216</v>
      </c>
      <c r="K497" s="73">
        <f>SUMIF(exportMMB!D:D,budgetMMB!A497,exportMMB!F:F)</f>
        <v>0</v>
      </c>
      <c r="L497" s="19">
        <f t="shared" ref="L497:L502" si="609">H497*I497*K497</f>
        <v>0</v>
      </c>
      <c r="M497" s="32"/>
      <c r="N497" s="19">
        <f t="shared" ref="N497:N502" si="610">MAX(L497-SUM(O497:R497),0)</f>
        <v>0</v>
      </c>
      <c r="O497" s="42"/>
      <c r="P497" s="42"/>
      <c r="Q497" s="42"/>
      <c r="R497" s="42"/>
      <c r="S497" s="19">
        <f t="shared" ref="S497:S502" si="611">L497-SUM(N497:R497)</f>
        <v>0</v>
      </c>
      <c r="T497" s="42">
        <f t="shared" ref="T497:T502" si="612">N497</f>
        <v>0</v>
      </c>
      <c r="U497" s="42" t="e">
        <f>SUMIF(#REF!,A497,#REF!)</f>
        <v>#REF!</v>
      </c>
      <c r="V497" s="42" t="e">
        <f>SUMIF(#REF!,A497,#REF!)</f>
        <v>#REF!</v>
      </c>
      <c r="W497" s="42" t="e">
        <f t="shared" ref="W497:W502" si="613">U497+V497</f>
        <v>#REF!</v>
      </c>
      <c r="X497" s="42" t="e">
        <f t="shared" ref="X497:X502" si="614">MAX(L497-W497,0)</f>
        <v>#REF!</v>
      </c>
      <c r="Y497" s="42" t="e">
        <f t="shared" ref="Y497:Y502" si="615">W497+X497</f>
        <v>#REF!</v>
      </c>
      <c r="Z497" s="116" t="e">
        <f t="shared" ref="Z497:Z502" si="616">L497-Y497</f>
        <v>#REF!</v>
      </c>
      <c r="AA497" s="120">
        <f t="shared" ref="AA497:AA502" si="617">AB497-L497</f>
        <v>0</v>
      </c>
      <c r="AB497" s="153">
        <f t="shared" si="565"/>
        <v>0</v>
      </c>
      <c r="AC497" s="1"/>
      <c r="AD497" s="1"/>
      <c r="AE497" s="1"/>
      <c r="AF497" s="1"/>
      <c r="AG497" s="1"/>
      <c r="AH497" s="1"/>
      <c r="AI497" s="1"/>
      <c r="AJ497" s="1"/>
      <c r="AK497" s="1"/>
      <c r="AL497" s="1"/>
      <c r="AM497" s="1"/>
      <c r="AN497" s="1"/>
      <c r="AO497" s="1"/>
    </row>
    <row r="498" spans="1:41" s="3" customFormat="1">
      <c r="A498" s="48">
        <v>4141</v>
      </c>
      <c r="B498" s="53" t="s">
        <v>959</v>
      </c>
      <c r="C498" s="53" t="s">
        <v>1030</v>
      </c>
      <c r="D498" s="7"/>
      <c r="E498" s="9"/>
      <c r="F498" s="70">
        <v>1</v>
      </c>
      <c r="G498" s="71"/>
      <c r="H498" s="72">
        <f t="shared" ref="H498:H502" si="618">SUM(E498:G498)</f>
        <v>1</v>
      </c>
      <c r="I498" s="70">
        <v>1</v>
      </c>
      <c r="J498" s="71" t="s">
        <v>216</v>
      </c>
      <c r="K498" s="73">
        <f>SUMIF(exportMMB!D:D,budgetMMB!A498,exportMMB!F:F)</f>
        <v>0</v>
      </c>
      <c r="L498" s="19">
        <f t="shared" si="609"/>
        <v>0</v>
      </c>
      <c r="M498" s="32"/>
      <c r="N498" s="19">
        <f t="shared" si="610"/>
        <v>0</v>
      </c>
      <c r="O498" s="42"/>
      <c r="P498" s="42"/>
      <c r="Q498" s="42"/>
      <c r="R498" s="42"/>
      <c r="S498" s="19">
        <f t="shared" si="611"/>
        <v>0</v>
      </c>
      <c r="T498" s="42">
        <f t="shared" si="612"/>
        <v>0</v>
      </c>
      <c r="U498" s="42" t="e">
        <f>SUMIF(#REF!,A498,#REF!)</f>
        <v>#REF!</v>
      </c>
      <c r="V498" s="42" t="e">
        <f>SUMIF(#REF!,A498,#REF!)</f>
        <v>#REF!</v>
      </c>
      <c r="W498" s="42" t="e">
        <f t="shared" si="613"/>
        <v>#REF!</v>
      </c>
      <c r="X498" s="42" t="e">
        <f t="shared" si="614"/>
        <v>#REF!</v>
      </c>
      <c r="Y498" s="42" t="e">
        <f t="shared" si="615"/>
        <v>#REF!</v>
      </c>
      <c r="Z498" s="116" t="e">
        <f t="shared" si="616"/>
        <v>#REF!</v>
      </c>
      <c r="AA498" s="120">
        <f t="shared" si="617"/>
        <v>0</v>
      </c>
      <c r="AB498" s="153">
        <f t="shared" si="565"/>
        <v>0</v>
      </c>
      <c r="AC498" s="1"/>
      <c r="AD498" s="1"/>
      <c r="AE498" s="1"/>
      <c r="AF498" s="1"/>
      <c r="AG498" s="1"/>
      <c r="AH498" s="1"/>
      <c r="AI498" s="1"/>
      <c r="AJ498" s="1"/>
      <c r="AK498" s="1"/>
      <c r="AL498" s="1"/>
      <c r="AM498" s="1"/>
      <c r="AN498" s="1"/>
      <c r="AO498" s="1"/>
    </row>
    <row r="499" spans="1:41" s="3" customFormat="1">
      <c r="A499" s="48">
        <v>4142</v>
      </c>
      <c r="B499" s="53" t="s">
        <v>967</v>
      </c>
      <c r="C499" s="53" t="s">
        <v>1030</v>
      </c>
      <c r="D499" s="7"/>
      <c r="E499" s="9"/>
      <c r="F499" s="70">
        <v>1</v>
      </c>
      <c r="G499" s="71"/>
      <c r="H499" s="72">
        <f t="shared" si="618"/>
        <v>1</v>
      </c>
      <c r="I499" s="70">
        <v>1</v>
      </c>
      <c r="J499" s="71" t="s">
        <v>216</v>
      </c>
      <c r="K499" s="73">
        <f>SUMIF(exportMMB!D:D,budgetMMB!A499,exportMMB!F:F)</f>
        <v>0</v>
      </c>
      <c r="L499" s="19">
        <f t="shared" si="609"/>
        <v>0</v>
      </c>
      <c r="M499" s="32"/>
      <c r="N499" s="19">
        <f t="shared" si="610"/>
        <v>0</v>
      </c>
      <c r="O499" s="42"/>
      <c r="P499" s="42"/>
      <c r="Q499" s="42"/>
      <c r="R499" s="42"/>
      <c r="S499" s="19">
        <f t="shared" si="611"/>
        <v>0</v>
      </c>
      <c r="T499" s="42">
        <f t="shared" si="612"/>
        <v>0</v>
      </c>
      <c r="U499" s="42" t="e">
        <f>SUMIF(#REF!,A499,#REF!)</f>
        <v>#REF!</v>
      </c>
      <c r="V499" s="42" t="e">
        <f>SUMIF(#REF!,A499,#REF!)</f>
        <v>#REF!</v>
      </c>
      <c r="W499" s="42" t="e">
        <f t="shared" si="613"/>
        <v>#REF!</v>
      </c>
      <c r="X499" s="42" t="e">
        <f t="shared" si="614"/>
        <v>#REF!</v>
      </c>
      <c r="Y499" s="42" t="e">
        <f t="shared" si="615"/>
        <v>#REF!</v>
      </c>
      <c r="Z499" s="116" t="e">
        <f t="shared" si="616"/>
        <v>#REF!</v>
      </c>
      <c r="AA499" s="120">
        <f t="shared" si="617"/>
        <v>0</v>
      </c>
      <c r="AB499" s="153">
        <f t="shared" si="565"/>
        <v>0</v>
      </c>
      <c r="AC499" s="1"/>
      <c r="AD499" s="1"/>
      <c r="AE499" s="1"/>
      <c r="AF499" s="1"/>
      <c r="AG499" s="1"/>
      <c r="AH499" s="1"/>
      <c r="AI499" s="1"/>
      <c r="AJ499" s="1"/>
      <c r="AK499" s="1"/>
      <c r="AL499" s="1"/>
      <c r="AM499" s="1"/>
      <c r="AN499" s="1"/>
      <c r="AO499" s="1"/>
    </row>
    <row r="500" spans="1:41" s="3" customFormat="1">
      <c r="A500" s="180" t="s">
        <v>714</v>
      </c>
      <c r="B500" s="53" t="s">
        <v>962</v>
      </c>
      <c r="C500" s="53" t="s">
        <v>1030</v>
      </c>
      <c r="D500" s="7"/>
      <c r="E500" s="9"/>
      <c r="F500" s="70">
        <v>1</v>
      </c>
      <c r="G500" s="71"/>
      <c r="H500" s="72">
        <f t="shared" si="618"/>
        <v>1</v>
      </c>
      <c r="I500" s="70">
        <v>1</v>
      </c>
      <c r="J500" s="71" t="s">
        <v>216</v>
      </c>
      <c r="K500" s="73">
        <f>SUMIF(exportMMB!D:D,budgetMMB!A500,exportMMB!F:F)</f>
        <v>0</v>
      </c>
      <c r="L500" s="19">
        <f t="shared" si="609"/>
        <v>0</v>
      </c>
      <c r="M500" s="32"/>
      <c r="N500" s="19">
        <f t="shared" si="610"/>
        <v>0</v>
      </c>
      <c r="O500" s="42"/>
      <c r="P500" s="42"/>
      <c r="Q500" s="42"/>
      <c r="R500" s="42"/>
      <c r="S500" s="19">
        <f t="shared" si="611"/>
        <v>0</v>
      </c>
      <c r="T500" s="42">
        <f t="shared" si="612"/>
        <v>0</v>
      </c>
      <c r="U500" s="42" t="e">
        <f>SUMIF(#REF!,A500,#REF!)</f>
        <v>#REF!</v>
      </c>
      <c r="V500" s="42" t="e">
        <f>SUMIF(#REF!,A500,#REF!)</f>
        <v>#REF!</v>
      </c>
      <c r="W500" s="42" t="e">
        <f t="shared" si="613"/>
        <v>#REF!</v>
      </c>
      <c r="X500" s="42" t="e">
        <f t="shared" si="614"/>
        <v>#REF!</v>
      </c>
      <c r="Y500" s="42" t="e">
        <f t="shared" si="615"/>
        <v>#REF!</v>
      </c>
      <c r="Z500" s="116" t="e">
        <f t="shared" si="616"/>
        <v>#REF!</v>
      </c>
      <c r="AA500" s="120">
        <f t="shared" si="617"/>
        <v>0</v>
      </c>
      <c r="AB500" s="153">
        <f t="shared" si="565"/>
        <v>0</v>
      </c>
      <c r="AC500" s="1"/>
      <c r="AD500" s="1"/>
      <c r="AE500" s="1"/>
      <c r="AF500" s="1"/>
      <c r="AG500" s="1"/>
      <c r="AH500" s="1"/>
      <c r="AI500" s="1"/>
      <c r="AJ500" s="1"/>
      <c r="AK500" s="1"/>
      <c r="AL500" s="1"/>
      <c r="AM500" s="1"/>
      <c r="AN500" s="1"/>
      <c r="AO500" s="1"/>
    </row>
    <row r="501" spans="1:41" s="3" customFormat="1">
      <c r="A501" s="48">
        <v>4170</v>
      </c>
      <c r="B501" s="53" t="s">
        <v>960</v>
      </c>
      <c r="C501" s="53" t="s">
        <v>1030</v>
      </c>
      <c r="D501" s="7"/>
      <c r="E501" s="9"/>
      <c r="F501" s="70">
        <v>1</v>
      </c>
      <c r="G501" s="71"/>
      <c r="H501" s="72">
        <v>1</v>
      </c>
      <c r="I501" s="70">
        <v>1</v>
      </c>
      <c r="J501" s="71" t="s">
        <v>216</v>
      </c>
      <c r="K501" s="73">
        <f>SUMIF(exportMMB!D:D,budgetMMB!A501,exportMMB!F:F)</f>
        <v>0</v>
      </c>
      <c r="L501" s="19">
        <f t="shared" si="609"/>
        <v>0</v>
      </c>
      <c r="M501" s="32"/>
      <c r="N501" s="19">
        <f t="shared" si="610"/>
        <v>0</v>
      </c>
      <c r="O501" s="42"/>
      <c r="P501" s="42"/>
      <c r="Q501" s="42"/>
      <c r="R501" s="42"/>
      <c r="S501" s="19">
        <f t="shared" si="611"/>
        <v>0</v>
      </c>
      <c r="T501" s="42">
        <f t="shared" si="612"/>
        <v>0</v>
      </c>
      <c r="U501" s="42" t="e">
        <f>SUMIF(#REF!,A501,#REF!)</f>
        <v>#REF!</v>
      </c>
      <c r="V501" s="42" t="e">
        <f>SUMIF(#REF!,A501,#REF!)</f>
        <v>#REF!</v>
      </c>
      <c r="W501" s="42" t="e">
        <f t="shared" si="613"/>
        <v>#REF!</v>
      </c>
      <c r="X501" s="42" t="e">
        <f t="shared" si="614"/>
        <v>#REF!</v>
      </c>
      <c r="Y501" s="42" t="e">
        <f t="shared" si="615"/>
        <v>#REF!</v>
      </c>
      <c r="Z501" s="116" t="e">
        <f t="shared" si="616"/>
        <v>#REF!</v>
      </c>
      <c r="AA501" s="120">
        <f t="shared" si="617"/>
        <v>0</v>
      </c>
      <c r="AB501" s="153">
        <f t="shared" si="565"/>
        <v>0</v>
      </c>
      <c r="AC501" s="1"/>
      <c r="AD501" s="1"/>
      <c r="AE501" s="1"/>
      <c r="AF501" s="1"/>
      <c r="AG501" s="1"/>
      <c r="AH501" s="1"/>
      <c r="AI501" s="1"/>
      <c r="AJ501" s="1"/>
      <c r="AK501" s="1"/>
      <c r="AL501" s="1"/>
      <c r="AM501" s="1"/>
      <c r="AN501" s="1"/>
      <c r="AO501" s="1"/>
    </row>
    <row r="502" spans="1:41" s="3" customFormat="1">
      <c r="A502" s="48">
        <v>4194</v>
      </c>
      <c r="B502" s="53" t="s">
        <v>961</v>
      </c>
      <c r="C502" s="53"/>
      <c r="D502" s="7"/>
      <c r="E502" s="9"/>
      <c r="F502" s="70">
        <v>1</v>
      </c>
      <c r="G502" s="71"/>
      <c r="H502" s="72">
        <f t="shared" si="618"/>
        <v>1</v>
      </c>
      <c r="I502" s="70">
        <v>1</v>
      </c>
      <c r="J502" s="71" t="s">
        <v>216</v>
      </c>
      <c r="K502" s="73">
        <f>SUMIF(exportMMB!D:D,budgetMMB!A502,exportMMB!F:F)</f>
        <v>0</v>
      </c>
      <c r="L502" s="19">
        <f t="shared" si="609"/>
        <v>0</v>
      </c>
      <c r="M502" s="32"/>
      <c r="N502" s="19">
        <f t="shared" si="610"/>
        <v>0</v>
      </c>
      <c r="O502" s="42"/>
      <c r="P502" s="42"/>
      <c r="Q502" s="42"/>
      <c r="R502" s="42"/>
      <c r="S502" s="19">
        <f t="shared" si="611"/>
        <v>0</v>
      </c>
      <c r="T502" s="42">
        <f t="shared" si="612"/>
        <v>0</v>
      </c>
      <c r="U502" s="42" t="e">
        <f>SUMIF(#REF!,A502,#REF!)</f>
        <v>#REF!</v>
      </c>
      <c r="V502" s="42" t="e">
        <f>SUMIF(#REF!,A502,#REF!)</f>
        <v>#REF!</v>
      </c>
      <c r="W502" s="42" t="e">
        <f t="shared" si="613"/>
        <v>#REF!</v>
      </c>
      <c r="X502" s="42" t="e">
        <f t="shared" si="614"/>
        <v>#REF!</v>
      </c>
      <c r="Y502" s="42" t="e">
        <f t="shared" si="615"/>
        <v>#REF!</v>
      </c>
      <c r="Z502" s="116" t="e">
        <f t="shared" si="616"/>
        <v>#REF!</v>
      </c>
      <c r="AA502" s="120">
        <f t="shared" si="617"/>
        <v>0</v>
      </c>
      <c r="AB502" s="153">
        <f t="shared" si="565"/>
        <v>0</v>
      </c>
      <c r="AC502" s="1"/>
      <c r="AD502" s="1"/>
      <c r="AE502" s="1"/>
      <c r="AF502" s="1"/>
      <c r="AG502" s="1"/>
      <c r="AH502" s="1"/>
      <c r="AI502" s="1"/>
      <c r="AJ502" s="1"/>
      <c r="AK502" s="1"/>
      <c r="AL502" s="1"/>
      <c r="AM502" s="1"/>
      <c r="AN502" s="1"/>
      <c r="AO502" s="1"/>
    </row>
    <row r="503" spans="1:41" s="3" customFormat="1">
      <c r="A503" s="18"/>
      <c r="B503" s="55" t="s">
        <v>253</v>
      </c>
      <c r="C503" s="55"/>
      <c r="D503" s="7"/>
      <c r="E503" s="9"/>
      <c r="F503" s="70"/>
      <c r="G503" s="71"/>
      <c r="H503" s="72"/>
      <c r="I503" s="70"/>
      <c r="J503" s="71"/>
      <c r="K503" s="73"/>
      <c r="L503" s="21">
        <f t="shared" ref="L503:S503" si="619">SUM(L497:L502)</f>
        <v>0</v>
      </c>
      <c r="M503" s="28">
        <f t="shared" si="619"/>
        <v>0</v>
      </c>
      <c r="N503" s="21">
        <f t="shared" si="619"/>
        <v>0</v>
      </c>
      <c r="O503" s="43">
        <f t="shared" si="619"/>
        <v>0</v>
      </c>
      <c r="P503" s="43">
        <f t="shared" si="619"/>
        <v>0</v>
      </c>
      <c r="Q503" s="43">
        <f t="shared" ref="Q503" si="620">SUM(Q497:Q502)</f>
        <v>0</v>
      </c>
      <c r="R503" s="43">
        <f t="shared" si="619"/>
        <v>0</v>
      </c>
      <c r="S503" s="21">
        <f t="shared" si="619"/>
        <v>0</v>
      </c>
      <c r="T503" s="43">
        <f>SUM(T497:T502)</f>
        <v>0</v>
      </c>
      <c r="U503" s="46" t="e">
        <f t="shared" ref="U503:V503" si="621">SUM(U497:U502)</f>
        <v>#REF!</v>
      </c>
      <c r="V503" s="46" t="e">
        <f t="shared" si="621"/>
        <v>#REF!</v>
      </c>
      <c r="W503" s="46" t="e">
        <f t="shared" ref="W503:AA503" si="622">SUM(W497:W502)</f>
        <v>#REF!</v>
      </c>
      <c r="X503" s="46" t="e">
        <f t="shared" si="622"/>
        <v>#REF!</v>
      </c>
      <c r="Y503" s="46" t="e">
        <f t="shared" si="622"/>
        <v>#REF!</v>
      </c>
      <c r="Z503" s="142" t="e">
        <f t="shared" si="622"/>
        <v>#REF!</v>
      </c>
      <c r="AA503" s="143">
        <f t="shared" si="622"/>
        <v>0</v>
      </c>
      <c r="AB503" s="161">
        <f t="shared" ref="AB503" si="623">SUM(AB497:AB502)</f>
        <v>0</v>
      </c>
      <c r="AC503" s="1"/>
      <c r="AD503" s="1"/>
      <c r="AE503" s="1"/>
      <c r="AF503" s="1"/>
      <c r="AG503" s="1"/>
      <c r="AH503" s="1"/>
      <c r="AI503" s="1"/>
      <c r="AJ503" s="1"/>
      <c r="AK503" s="1"/>
      <c r="AL503" s="1"/>
      <c r="AM503" s="1"/>
      <c r="AN503" s="1"/>
      <c r="AO503" s="1"/>
    </row>
    <row r="504" spans="1:41" s="3" customFormat="1">
      <c r="A504" s="18"/>
      <c r="B504" s="53"/>
      <c r="C504" s="53"/>
      <c r="D504" s="7"/>
      <c r="E504" s="4"/>
      <c r="F504" s="70"/>
      <c r="G504" s="71"/>
      <c r="H504" s="72"/>
      <c r="I504" s="70"/>
      <c r="J504" s="70"/>
      <c r="K504" s="73"/>
      <c r="L504" s="19"/>
      <c r="M504" s="32"/>
      <c r="N504" s="19"/>
      <c r="O504" s="42"/>
      <c r="P504" s="42"/>
      <c r="Q504" s="42"/>
      <c r="R504" s="42"/>
      <c r="S504" s="19"/>
      <c r="T504" s="42"/>
      <c r="U504" s="42"/>
      <c r="V504" s="42"/>
      <c r="W504" s="42"/>
      <c r="X504" s="42"/>
      <c r="Y504" s="42"/>
      <c r="Z504" s="116"/>
      <c r="AA504" s="120"/>
      <c r="AB504" s="162"/>
      <c r="AC504" s="1"/>
      <c r="AD504" s="1"/>
      <c r="AE504" s="1"/>
      <c r="AF504" s="1"/>
      <c r="AG504" s="1"/>
      <c r="AH504" s="1"/>
      <c r="AI504" s="1"/>
      <c r="AJ504" s="1"/>
      <c r="AK504" s="1"/>
      <c r="AL504" s="1"/>
      <c r="AM504" s="1"/>
      <c r="AN504" s="1"/>
      <c r="AO504" s="1"/>
    </row>
    <row r="505" spans="1:41" s="3" customFormat="1">
      <c r="A505" s="181" t="s">
        <v>200</v>
      </c>
      <c r="B505" s="38" t="s">
        <v>385</v>
      </c>
      <c r="C505" s="38"/>
      <c r="D505" s="7"/>
      <c r="E505" s="4"/>
      <c r="F505" s="70"/>
      <c r="G505" s="71"/>
      <c r="H505" s="72"/>
      <c r="I505" s="70"/>
      <c r="J505" s="70"/>
      <c r="K505" s="73"/>
      <c r="L505" s="19"/>
      <c r="M505" s="32"/>
      <c r="N505" s="19"/>
      <c r="O505" s="42"/>
      <c r="P505" s="42"/>
      <c r="Q505" s="42"/>
      <c r="R505" s="42"/>
      <c r="S505" s="19"/>
      <c r="T505" s="42"/>
      <c r="U505" s="42"/>
      <c r="V505" s="42"/>
      <c r="W505" s="42"/>
      <c r="X505" s="42"/>
      <c r="Y505" s="42"/>
      <c r="Z505" s="116"/>
      <c r="AA505" s="120"/>
      <c r="AB505" s="162"/>
      <c r="AC505" s="1"/>
      <c r="AD505" s="1"/>
      <c r="AE505" s="1"/>
      <c r="AF505" s="1"/>
      <c r="AG505" s="1"/>
      <c r="AH505" s="1"/>
      <c r="AI505" s="1"/>
      <c r="AJ505" s="1"/>
      <c r="AK505" s="1"/>
      <c r="AL505" s="1"/>
      <c r="AM505" s="1"/>
      <c r="AN505" s="1"/>
      <c r="AO505" s="1"/>
    </row>
    <row r="506" spans="1:41" s="3" customFormat="1">
      <c r="A506" s="180" t="s">
        <v>707</v>
      </c>
      <c r="B506" s="53" t="s">
        <v>708</v>
      </c>
      <c r="C506" s="53"/>
      <c r="D506" s="7"/>
      <c r="E506" s="9"/>
      <c r="F506" s="70">
        <v>1</v>
      </c>
      <c r="G506" s="71"/>
      <c r="H506" s="72">
        <f t="shared" ref="H506:H507" si="624">SUM(E506:G506)</f>
        <v>1</v>
      </c>
      <c r="I506" s="70">
        <v>1</v>
      </c>
      <c r="J506" s="71" t="s">
        <v>216</v>
      </c>
      <c r="K506" s="73">
        <f>SUMIF(exportMMB!D:D,budgetMMB!A506,exportMMB!F:F)</f>
        <v>0</v>
      </c>
      <c r="L506" s="19">
        <f>H506*I506*K506</f>
        <v>0</v>
      </c>
      <c r="M506" s="32"/>
      <c r="N506" s="19">
        <f>MAX(L506-SUM(O506:R506),0)</f>
        <v>0</v>
      </c>
      <c r="O506" s="42"/>
      <c r="P506" s="42"/>
      <c r="Q506" s="42"/>
      <c r="R506" s="42"/>
      <c r="S506" s="19">
        <f>L506-SUM(N506:R506)</f>
        <v>0</v>
      </c>
      <c r="T506" s="42">
        <f t="shared" ref="T506:T507" si="625">N506</f>
        <v>0</v>
      </c>
      <c r="U506" s="42" t="e">
        <f>SUMIF(#REF!,A506,#REF!)</f>
        <v>#REF!</v>
      </c>
      <c r="V506" s="42" t="e">
        <f>SUMIF(#REF!,A506,#REF!)</f>
        <v>#REF!</v>
      </c>
      <c r="W506" s="42" t="e">
        <f>U506+V506</f>
        <v>#REF!</v>
      </c>
      <c r="X506" s="42" t="e">
        <f>MAX(L506-W506,0)</f>
        <v>#REF!</v>
      </c>
      <c r="Y506" s="42" t="e">
        <f>W506+X506</f>
        <v>#REF!</v>
      </c>
      <c r="Z506" s="116" t="e">
        <f>L506-Y506</f>
        <v>#REF!</v>
      </c>
      <c r="AA506" s="120">
        <f>AB506-L506</f>
        <v>0</v>
      </c>
      <c r="AB506" s="153">
        <f t="shared" si="565"/>
        <v>0</v>
      </c>
      <c r="AC506" s="1"/>
      <c r="AD506" s="1"/>
      <c r="AE506" s="1"/>
      <c r="AF506" s="1"/>
      <c r="AG506" s="1"/>
      <c r="AH506" s="1"/>
      <c r="AI506" s="1"/>
      <c r="AJ506" s="1"/>
      <c r="AK506" s="1"/>
      <c r="AL506" s="1"/>
      <c r="AM506" s="1"/>
      <c r="AN506" s="1"/>
      <c r="AO506" s="1"/>
    </row>
    <row r="507" spans="1:41" s="3" customFormat="1">
      <c r="A507" s="180" t="s">
        <v>710</v>
      </c>
      <c r="B507" s="53" t="s">
        <v>709</v>
      </c>
      <c r="C507" s="53"/>
      <c r="D507" s="7"/>
      <c r="E507" s="4"/>
      <c r="F507" s="70">
        <v>1</v>
      </c>
      <c r="G507" s="71"/>
      <c r="H507" s="72">
        <f t="shared" si="624"/>
        <v>1</v>
      </c>
      <c r="I507" s="70">
        <v>1</v>
      </c>
      <c r="J507" s="71" t="s">
        <v>216</v>
      </c>
      <c r="K507" s="73">
        <f>SUMIF(exportMMB!D:D,budgetMMB!A507,exportMMB!F:F)</f>
        <v>0</v>
      </c>
      <c r="L507" s="19">
        <f>H507*I507*K507</f>
        <v>0</v>
      </c>
      <c r="M507" s="32"/>
      <c r="N507" s="19">
        <f>MAX(L507-SUM(O507:R507),0)</f>
        <v>0</v>
      </c>
      <c r="O507" s="42"/>
      <c r="P507" s="42"/>
      <c r="Q507" s="42"/>
      <c r="R507" s="42"/>
      <c r="S507" s="19">
        <f>L507-SUM(N507:R507)</f>
        <v>0</v>
      </c>
      <c r="T507" s="42">
        <f t="shared" si="625"/>
        <v>0</v>
      </c>
      <c r="U507" s="42" t="e">
        <f>SUMIF(#REF!,A507,#REF!)</f>
        <v>#REF!</v>
      </c>
      <c r="V507" s="42" t="e">
        <f>SUMIF(#REF!,A507,#REF!)</f>
        <v>#REF!</v>
      </c>
      <c r="W507" s="42" t="e">
        <f>U507+V507</f>
        <v>#REF!</v>
      </c>
      <c r="X507" s="42" t="e">
        <f>MAX(L507-W507,0)</f>
        <v>#REF!</v>
      </c>
      <c r="Y507" s="42" t="e">
        <f>W507+X507</f>
        <v>#REF!</v>
      </c>
      <c r="Z507" s="116" t="e">
        <f>L507-Y507</f>
        <v>#REF!</v>
      </c>
      <c r="AA507" s="120">
        <f>AB507-L507</f>
        <v>0</v>
      </c>
      <c r="AB507" s="153">
        <f t="shared" si="565"/>
        <v>0</v>
      </c>
      <c r="AC507" s="1"/>
      <c r="AD507" s="1"/>
      <c r="AE507" s="1"/>
      <c r="AF507" s="1"/>
      <c r="AG507" s="1"/>
      <c r="AH507" s="1"/>
      <c r="AI507" s="1"/>
      <c r="AJ507" s="1"/>
      <c r="AK507" s="1"/>
      <c r="AL507" s="1"/>
      <c r="AM507" s="1"/>
      <c r="AN507" s="1"/>
      <c r="AO507" s="1"/>
    </row>
    <row r="508" spans="1:41" s="3" customFormat="1">
      <c r="A508" s="18"/>
      <c r="B508" s="55" t="s">
        <v>253</v>
      </c>
      <c r="C508" s="55"/>
      <c r="D508" s="7"/>
      <c r="E508" s="4"/>
      <c r="F508" s="70"/>
      <c r="G508" s="71"/>
      <c r="H508" s="72"/>
      <c r="I508" s="70"/>
      <c r="J508" s="70"/>
      <c r="K508" s="73"/>
      <c r="L508" s="21">
        <f t="shared" ref="L508:S508" si="626">SUM(L506:L507)</f>
        <v>0</v>
      </c>
      <c r="M508" s="28">
        <f t="shared" si="626"/>
        <v>0</v>
      </c>
      <c r="N508" s="21">
        <f t="shared" si="626"/>
        <v>0</v>
      </c>
      <c r="O508" s="43">
        <f t="shared" si="626"/>
        <v>0</v>
      </c>
      <c r="P508" s="43">
        <f t="shared" si="626"/>
        <v>0</v>
      </c>
      <c r="Q508" s="43">
        <f t="shared" ref="Q508" si="627">SUM(Q506:Q507)</f>
        <v>0</v>
      </c>
      <c r="R508" s="43">
        <f t="shared" si="626"/>
        <v>0</v>
      </c>
      <c r="S508" s="21">
        <f t="shared" si="626"/>
        <v>0</v>
      </c>
      <c r="T508" s="43">
        <f>SUM(T506:T507)</f>
        <v>0</v>
      </c>
      <c r="U508" s="46" t="e">
        <f t="shared" ref="U508:V508" si="628">SUM(U506:U507)</f>
        <v>#REF!</v>
      </c>
      <c r="V508" s="46" t="e">
        <f t="shared" si="628"/>
        <v>#REF!</v>
      </c>
      <c r="W508" s="46" t="e">
        <f t="shared" ref="W508:AA508" si="629">SUM(W506:W507)</f>
        <v>#REF!</v>
      </c>
      <c r="X508" s="46" t="e">
        <f t="shared" si="629"/>
        <v>#REF!</v>
      </c>
      <c r="Y508" s="46" t="e">
        <f t="shared" si="629"/>
        <v>#REF!</v>
      </c>
      <c r="Z508" s="142" t="e">
        <f t="shared" si="629"/>
        <v>#REF!</v>
      </c>
      <c r="AA508" s="143">
        <f t="shared" si="629"/>
        <v>0</v>
      </c>
      <c r="AB508" s="161">
        <f t="shared" ref="AB508" si="630">SUM(AB506:AB507)</f>
        <v>0</v>
      </c>
      <c r="AC508" s="1"/>
      <c r="AD508" s="1"/>
      <c r="AE508" s="1"/>
      <c r="AF508" s="1"/>
      <c r="AG508" s="1"/>
      <c r="AH508" s="1"/>
      <c r="AI508" s="1"/>
      <c r="AJ508" s="1"/>
      <c r="AK508" s="1"/>
      <c r="AL508" s="1"/>
      <c r="AM508" s="1"/>
      <c r="AN508" s="1"/>
      <c r="AO508" s="1"/>
    </row>
    <row r="509" spans="1:41" s="3" customFormat="1">
      <c r="A509" s="18"/>
      <c r="B509" s="53"/>
      <c r="C509" s="53"/>
      <c r="D509" s="7"/>
      <c r="E509" s="4"/>
      <c r="F509" s="70"/>
      <c r="G509" s="71"/>
      <c r="H509" s="72"/>
      <c r="I509" s="70"/>
      <c r="J509" s="70"/>
      <c r="K509" s="73"/>
      <c r="L509" s="19"/>
      <c r="M509" s="32"/>
      <c r="N509" s="19"/>
      <c r="O509" s="42"/>
      <c r="P509" s="42"/>
      <c r="Q509" s="42"/>
      <c r="R509" s="42"/>
      <c r="S509" s="19"/>
      <c r="T509" s="42"/>
      <c r="U509" s="42"/>
      <c r="V509" s="42"/>
      <c r="W509" s="42"/>
      <c r="X509" s="42"/>
      <c r="Y509" s="42"/>
      <c r="Z509" s="116"/>
      <c r="AA509" s="120"/>
      <c r="AB509" s="162"/>
      <c r="AC509" s="1"/>
      <c r="AD509" s="1"/>
      <c r="AE509" s="1"/>
      <c r="AF509" s="1"/>
      <c r="AG509" s="1"/>
      <c r="AH509" s="1"/>
      <c r="AI509" s="1"/>
      <c r="AJ509" s="1"/>
      <c r="AK509" s="1"/>
      <c r="AL509" s="1"/>
      <c r="AM509" s="1"/>
      <c r="AN509" s="1"/>
      <c r="AO509" s="1"/>
    </row>
    <row r="510" spans="1:41" s="3" customFormat="1">
      <c r="A510" s="181" t="s">
        <v>202</v>
      </c>
      <c r="B510" s="38" t="s">
        <v>238</v>
      </c>
      <c r="C510" s="38"/>
      <c r="D510" s="7"/>
      <c r="E510" s="4"/>
      <c r="F510" s="70"/>
      <c r="G510" s="71"/>
      <c r="H510" s="72"/>
      <c r="I510" s="70"/>
      <c r="J510" s="70"/>
      <c r="K510" s="73"/>
      <c r="L510" s="19"/>
      <c r="M510" s="32"/>
      <c r="N510" s="19"/>
      <c r="O510" s="42"/>
      <c r="P510" s="42"/>
      <c r="Q510" s="42"/>
      <c r="R510" s="42"/>
      <c r="S510" s="19"/>
      <c r="T510" s="42"/>
      <c r="U510" s="42"/>
      <c r="V510" s="42"/>
      <c r="W510" s="42"/>
      <c r="X510" s="42"/>
      <c r="Y510" s="42"/>
      <c r="Z510" s="116"/>
      <c r="AA510" s="120"/>
      <c r="AB510" s="162"/>
      <c r="AC510" s="1"/>
      <c r="AD510" s="1"/>
      <c r="AE510" s="1"/>
      <c r="AF510" s="1"/>
      <c r="AG510" s="1"/>
      <c r="AH510" s="1"/>
      <c r="AI510" s="1"/>
      <c r="AJ510" s="1"/>
      <c r="AK510" s="1"/>
      <c r="AL510" s="1"/>
      <c r="AM510" s="1"/>
      <c r="AN510" s="1"/>
      <c r="AO510" s="1"/>
    </row>
    <row r="511" spans="1:41" s="3" customFormat="1">
      <c r="A511" s="180" t="s">
        <v>201</v>
      </c>
      <c r="B511" s="53" t="s">
        <v>104</v>
      </c>
      <c r="C511" s="53"/>
      <c r="D511" s="7"/>
      <c r="E511" s="9"/>
      <c r="F511" s="70">
        <v>1</v>
      </c>
      <c r="G511" s="71"/>
      <c r="H511" s="72">
        <f t="shared" ref="H511" si="631">SUM(E511:G511)</f>
        <v>1</v>
      </c>
      <c r="I511" s="70">
        <v>1</v>
      </c>
      <c r="J511" s="71" t="s">
        <v>216</v>
      </c>
      <c r="K511" s="73">
        <f>SUMIF(exportMMB!D:D,budgetMMB!A511,exportMMB!F:F)</f>
        <v>0</v>
      </c>
      <c r="L511" s="19">
        <f>H511*I511*K511</f>
        <v>0</v>
      </c>
      <c r="M511" s="32"/>
      <c r="N511" s="19">
        <f>MAX(L511-SUM(O511:R511),0)</f>
        <v>0</v>
      </c>
      <c r="O511" s="42"/>
      <c r="P511" s="42"/>
      <c r="Q511" s="42"/>
      <c r="R511" s="42"/>
      <c r="S511" s="19">
        <f>L511-SUM(N511:R511)</f>
        <v>0</v>
      </c>
      <c r="T511" s="42">
        <f t="shared" ref="T511" si="632">N511</f>
        <v>0</v>
      </c>
      <c r="U511" s="42" t="e">
        <f>SUMIF(#REF!,A511,#REF!)</f>
        <v>#REF!</v>
      </c>
      <c r="V511" s="42" t="e">
        <f>SUMIF(#REF!,A511,#REF!)</f>
        <v>#REF!</v>
      </c>
      <c r="W511" s="42" t="e">
        <f>U511+V511</f>
        <v>#REF!</v>
      </c>
      <c r="X511" s="42" t="e">
        <f>MAX(L511-W511,0)</f>
        <v>#REF!</v>
      </c>
      <c r="Y511" s="42" t="e">
        <f>W511+X511</f>
        <v>#REF!</v>
      </c>
      <c r="Z511" s="116" t="e">
        <f>L511-Y511</f>
        <v>#REF!</v>
      </c>
      <c r="AA511" s="120">
        <f>AB511-L511</f>
        <v>0</v>
      </c>
      <c r="AB511" s="153">
        <f t="shared" si="565"/>
        <v>0</v>
      </c>
      <c r="AC511" s="1"/>
      <c r="AD511" s="1"/>
      <c r="AE511" s="1"/>
      <c r="AF511" s="1"/>
      <c r="AG511" s="1"/>
      <c r="AH511" s="1"/>
      <c r="AI511" s="1"/>
      <c r="AJ511" s="1"/>
      <c r="AK511" s="1"/>
      <c r="AL511" s="1"/>
      <c r="AM511" s="1"/>
      <c r="AN511" s="1"/>
      <c r="AO511" s="1"/>
    </row>
    <row r="512" spans="1:41" s="3" customFormat="1">
      <c r="A512" s="18"/>
      <c r="B512" s="55" t="s">
        <v>253</v>
      </c>
      <c r="C512" s="55"/>
      <c r="D512" s="7"/>
      <c r="E512" s="4"/>
      <c r="F512" s="70"/>
      <c r="G512" s="71"/>
      <c r="H512" s="72"/>
      <c r="I512" s="70"/>
      <c r="J512" s="70"/>
      <c r="K512" s="73"/>
      <c r="L512" s="21">
        <f t="shared" ref="L512:R512" si="633">SUM(L511:L511)</f>
        <v>0</v>
      </c>
      <c r="M512" s="28">
        <f t="shared" si="633"/>
        <v>0</v>
      </c>
      <c r="N512" s="21">
        <f t="shared" si="633"/>
        <v>0</v>
      </c>
      <c r="O512" s="43">
        <f t="shared" si="633"/>
        <v>0</v>
      </c>
      <c r="P512" s="43">
        <f t="shared" si="633"/>
        <v>0</v>
      </c>
      <c r="Q512" s="43">
        <f t="shared" ref="Q512" si="634">SUM(Q511:Q511)</f>
        <v>0</v>
      </c>
      <c r="R512" s="43">
        <f t="shared" si="633"/>
        <v>0</v>
      </c>
      <c r="S512" s="21">
        <f>SUM(S511:S511)</f>
        <v>0</v>
      </c>
      <c r="T512" s="43">
        <f>SUM(T511:T511)</f>
        <v>0</v>
      </c>
      <c r="U512" s="46" t="e">
        <f t="shared" ref="U512:V512" si="635">SUM(U511:U511)</f>
        <v>#REF!</v>
      </c>
      <c r="V512" s="46" t="e">
        <f t="shared" si="635"/>
        <v>#REF!</v>
      </c>
      <c r="W512" s="46" t="e">
        <f t="shared" ref="W512:AA512" si="636">SUM(W511:W511)</f>
        <v>#REF!</v>
      </c>
      <c r="X512" s="46" t="e">
        <f t="shared" si="636"/>
        <v>#REF!</v>
      </c>
      <c r="Y512" s="46" t="e">
        <f t="shared" si="636"/>
        <v>#REF!</v>
      </c>
      <c r="Z512" s="142" t="e">
        <f t="shared" si="636"/>
        <v>#REF!</v>
      </c>
      <c r="AA512" s="143">
        <f t="shared" si="636"/>
        <v>0</v>
      </c>
      <c r="AB512" s="161">
        <f t="shared" ref="AB512" si="637">SUM(AB511:AB511)</f>
        <v>0</v>
      </c>
      <c r="AC512" s="1"/>
      <c r="AD512" s="1"/>
      <c r="AE512" s="1"/>
      <c r="AF512" s="1"/>
      <c r="AG512" s="1"/>
      <c r="AH512" s="1"/>
      <c r="AI512" s="1"/>
      <c r="AJ512" s="1"/>
      <c r="AK512" s="1"/>
      <c r="AL512" s="1"/>
      <c r="AM512" s="1"/>
      <c r="AN512" s="1"/>
      <c r="AO512" s="1"/>
    </row>
    <row r="513" spans="1:41" s="3" customFormat="1">
      <c r="A513" s="18"/>
      <c r="B513" s="53"/>
      <c r="C513" s="53"/>
      <c r="D513" s="7"/>
      <c r="E513" s="4"/>
      <c r="F513" s="70"/>
      <c r="G513" s="71"/>
      <c r="H513" s="72"/>
      <c r="I513" s="70"/>
      <c r="J513" s="70"/>
      <c r="K513" s="73"/>
      <c r="L513" s="19"/>
      <c r="M513" s="32"/>
      <c r="N513" s="19"/>
      <c r="O513" s="42"/>
      <c r="P513" s="42"/>
      <c r="Q513" s="42"/>
      <c r="R513" s="42"/>
      <c r="S513" s="19"/>
      <c r="T513" s="42"/>
      <c r="U513" s="42"/>
      <c r="V513" s="42"/>
      <c r="W513" s="42"/>
      <c r="X513" s="42"/>
      <c r="Y513" s="42"/>
      <c r="Z513" s="116"/>
      <c r="AA513" s="120"/>
      <c r="AB513" s="162"/>
      <c r="AC513" s="1"/>
      <c r="AD513" s="1"/>
      <c r="AE513" s="1"/>
      <c r="AF513" s="1"/>
      <c r="AG513" s="1"/>
      <c r="AH513" s="1"/>
      <c r="AI513" s="1"/>
      <c r="AJ513" s="1"/>
      <c r="AK513" s="1"/>
      <c r="AL513" s="1"/>
      <c r="AM513" s="1"/>
      <c r="AN513" s="1"/>
      <c r="AO513" s="1"/>
    </row>
    <row r="514" spans="1:41" s="3" customFormat="1">
      <c r="A514" s="181" t="s">
        <v>208</v>
      </c>
      <c r="B514" s="38" t="s">
        <v>239</v>
      </c>
      <c r="C514" s="38"/>
      <c r="D514" s="7"/>
      <c r="E514" s="9"/>
      <c r="F514" s="70"/>
      <c r="G514" s="71"/>
      <c r="H514" s="72"/>
      <c r="I514" s="70"/>
      <c r="J514" s="71"/>
      <c r="K514" s="73"/>
      <c r="L514" s="19"/>
      <c r="M514" s="32"/>
      <c r="N514" s="19"/>
      <c r="O514" s="42"/>
      <c r="P514" s="42"/>
      <c r="Q514" s="42"/>
      <c r="R514" s="42"/>
      <c r="S514" s="19"/>
      <c r="T514" s="42"/>
      <c r="U514" s="42"/>
      <c r="V514" s="42"/>
      <c r="W514" s="42"/>
      <c r="X514" s="42"/>
      <c r="Y514" s="42"/>
      <c r="Z514" s="116"/>
      <c r="AA514" s="120"/>
      <c r="AB514" s="162"/>
      <c r="AC514" s="1"/>
      <c r="AD514" s="1"/>
      <c r="AE514" s="1"/>
      <c r="AF514" s="1"/>
      <c r="AG514" s="1"/>
      <c r="AH514" s="1"/>
      <c r="AI514" s="1"/>
      <c r="AJ514" s="1"/>
      <c r="AK514" s="1"/>
      <c r="AL514" s="1"/>
      <c r="AM514" s="1"/>
      <c r="AN514" s="1"/>
      <c r="AO514" s="1"/>
    </row>
    <row r="515" spans="1:41" s="3" customFormat="1">
      <c r="A515" s="48">
        <v>4540</v>
      </c>
      <c r="B515" s="53" t="s">
        <v>598</v>
      </c>
      <c r="C515" s="53"/>
      <c r="D515" s="7"/>
      <c r="E515" s="9"/>
      <c r="F515" s="70">
        <v>1</v>
      </c>
      <c r="G515" s="71"/>
      <c r="H515" s="72">
        <f t="shared" ref="H515:H517" si="638">SUM(E515:G515)</f>
        <v>1</v>
      </c>
      <c r="I515" s="70">
        <v>1</v>
      </c>
      <c r="J515" s="71" t="s">
        <v>261</v>
      </c>
      <c r="K515" s="73">
        <f>SUMIF(exportMMB!D:D,budgetMMB!A515,exportMMB!F:F)</f>
        <v>0</v>
      </c>
      <c r="L515" s="19">
        <f t="shared" ref="L515:L528" si="639">H515*I515*K515</f>
        <v>0</v>
      </c>
      <c r="M515" s="32"/>
      <c r="N515" s="19">
        <f t="shared" ref="N515:N528" si="640">MAX(L515-SUM(O515:R515),0)</f>
        <v>0</v>
      </c>
      <c r="O515" s="42"/>
      <c r="P515" s="42"/>
      <c r="Q515" s="42"/>
      <c r="R515" s="42"/>
      <c r="S515" s="19">
        <f t="shared" ref="S515:S528" si="641">L515-SUM(N515:R515)</f>
        <v>0</v>
      </c>
      <c r="T515" s="45"/>
      <c r="U515" s="42" t="e">
        <f>SUMIF(#REF!,A515,#REF!)</f>
        <v>#REF!</v>
      </c>
      <c r="V515" s="42" t="e">
        <f>SUMIF(#REF!,A515,#REF!)</f>
        <v>#REF!</v>
      </c>
      <c r="W515" s="42" t="e">
        <f t="shared" ref="W515:W528" si="642">U515+V515</f>
        <v>#REF!</v>
      </c>
      <c r="X515" s="42" t="e">
        <f t="shared" ref="X515:X528" si="643">MAX(L515-W515,0)</f>
        <v>#REF!</v>
      </c>
      <c r="Y515" s="42" t="e">
        <f t="shared" ref="Y515:Y528" si="644">W515+X515</f>
        <v>#REF!</v>
      </c>
      <c r="Z515" s="116" t="e">
        <f t="shared" ref="Z515:Z528" si="645">L515-Y515</f>
        <v>#REF!</v>
      </c>
      <c r="AA515" s="120">
        <f t="shared" ref="AA515:AA528" si="646">AB515-L515</f>
        <v>0</v>
      </c>
      <c r="AB515" s="153">
        <f t="shared" si="565"/>
        <v>0</v>
      </c>
      <c r="AC515" s="1"/>
      <c r="AD515" s="1"/>
      <c r="AE515" s="1"/>
      <c r="AF515" s="1"/>
      <c r="AG515" s="1"/>
      <c r="AH515" s="1"/>
      <c r="AI515" s="1"/>
      <c r="AJ515" s="1"/>
      <c r="AK515" s="1"/>
      <c r="AL515" s="1"/>
      <c r="AM515" s="1"/>
      <c r="AN515" s="1"/>
      <c r="AO515" s="1"/>
    </row>
    <row r="516" spans="1:41" s="3" customFormat="1">
      <c r="A516" s="48">
        <v>4541</v>
      </c>
      <c r="B516" s="53" t="s">
        <v>105</v>
      </c>
      <c r="C516" s="53"/>
      <c r="D516" s="7"/>
      <c r="E516" s="9"/>
      <c r="F516" s="70">
        <v>1</v>
      </c>
      <c r="G516" s="71"/>
      <c r="H516" s="72">
        <f t="shared" si="638"/>
        <v>1</v>
      </c>
      <c r="I516" s="70">
        <v>1</v>
      </c>
      <c r="J516" s="71" t="s">
        <v>261</v>
      </c>
      <c r="K516" s="73">
        <f>SUMIF(exportMMB!D:D,budgetMMB!A516,exportMMB!F:F)</f>
        <v>0</v>
      </c>
      <c r="L516" s="19">
        <f t="shared" si="639"/>
        <v>0</v>
      </c>
      <c r="M516" s="32"/>
      <c r="N516" s="19">
        <f t="shared" si="640"/>
        <v>0</v>
      </c>
      <c r="O516" s="42"/>
      <c r="P516" s="42"/>
      <c r="Q516" s="42"/>
      <c r="R516" s="42"/>
      <c r="S516" s="19">
        <f t="shared" si="641"/>
        <v>0</v>
      </c>
      <c r="T516" s="45"/>
      <c r="U516" s="42" t="e">
        <f>SUMIF(#REF!,A516,#REF!)</f>
        <v>#REF!</v>
      </c>
      <c r="V516" s="42" t="e">
        <f>SUMIF(#REF!,A516,#REF!)</f>
        <v>#REF!</v>
      </c>
      <c r="W516" s="42" t="e">
        <f t="shared" si="642"/>
        <v>#REF!</v>
      </c>
      <c r="X516" s="42" t="e">
        <f t="shared" si="643"/>
        <v>#REF!</v>
      </c>
      <c r="Y516" s="42" t="e">
        <f t="shared" si="644"/>
        <v>#REF!</v>
      </c>
      <c r="Z516" s="116" t="e">
        <f t="shared" si="645"/>
        <v>#REF!</v>
      </c>
      <c r="AA516" s="120">
        <f t="shared" si="646"/>
        <v>0</v>
      </c>
      <c r="AB516" s="153">
        <f t="shared" si="565"/>
        <v>0</v>
      </c>
      <c r="AC516" s="1"/>
      <c r="AD516" s="1"/>
      <c r="AE516" s="1"/>
      <c r="AF516" s="1"/>
      <c r="AG516" s="1"/>
      <c r="AH516" s="1"/>
      <c r="AI516" s="1"/>
      <c r="AJ516" s="1"/>
      <c r="AK516" s="1"/>
      <c r="AL516" s="1"/>
      <c r="AM516" s="1"/>
      <c r="AN516" s="1"/>
      <c r="AO516" s="1"/>
    </row>
    <row r="517" spans="1:41" s="3" customFormat="1">
      <c r="A517" s="48">
        <v>4542</v>
      </c>
      <c r="B517" s="53" t="s">
        <v>106</v>
      </c>
      <c r="C517" s="53"/>
      <c r="D517" s="7"/>
      <c r="E517" s="9"/>
      <c r="F517" s="70">
        <v>1</v>
      </c>
      <c r="G517" s="71"/>
      <c r="H517" s="72">
        <f t="shared" si="638"/>
        <v>1</v>
      </c>
      <c r="I517" s="70">
        <v>1</v>
      </c>
      <c r="J517" s="71" t="s">
        <v>216</v>
      </c>
      <c r="K517" s="73">
        <f>SUMIF(exportMMB!D:D,budgetMMB!A517,exportMMB!F:F)</f>
        <v>0</v>
      </c>
      <c r="L517" s="19">
        <f t="shared" si="639"/>
        <v>0</v>
      </c>
      <c r="M517" s="32"/>
      <c r="N517" s="19">
        <f t="shared" si="640"/>
        <v>0</v>
      </c>
      <c r="O517" s="42"/>
      <c r="P517" s="42"/>
      <c r="Q517" s="42"/>
      <c r="R517" s="42"/>
      <c r="S517" s="19">
        <f t="shared" si="641"/>
        <v>0</v>
      </c>
      <c r="T517" s="45"/>
      <c r="U517" s="42" t="e">
        <f>SUMIF(#REF!,A517,#REF!)</f>
        <v>#REF!</v>
      </c>
      <c r="V517" s="42" t="e">
        <f>SUMIF(#REF!,A517,#REF!)</f>
        <v>#REF!</v>
      </c>
      <c r="W517" s="42" t="e">
        <f t="shared" si="642"/>
        <v>#REF!</v>
      </c>
      <c r="X517" s="42" t="e">
        <f t="shared" si="643"/>
        <v>#REF!</v>
      </c>
      <c r="Y517" s="42" t="e">
        <f t="shared" si="644"/>
        <v>#REF!</v>
      </c>
      <c r="Z517" s="116" t="e">
        <f t="shared" si="645"/>
        <v>#REF!</v>
      </c>
      <c r="AA517" s="120">
        <f t="shared" si="646"/>
        <v>0</v>
      </c>
      <c r="AB517" s="153">
        <f t="shared" si="565"/>
        <v>0</v>
      </c>
      <c r="AC517" s="1"/>
      <c r="AD517" s="1"/>
      <c r="AE517" s="1"/>
      <c r="AF517" s="1"/>
      <c r="AG517" s="1"/>
      <c r="AH517" s="1"/>
      <c r="AI517" s="1"/>
      <c r="AJ517" s="1"/>
      <c r="AK517" s="1"/>
      <c r="AL517" s="1"/>
      <c r="AM517" s="1"/>
      <c r="AN517" s="1"/>
      <c r="AO517" s="1"/>
    </row>
    <row r="518" spans="1:41" s="3" customFormat="1">
      <c r="A518" s="48">
        <v>4543</v>
      </c>
      <c r="B518" s="53" t="s">
        <v>599</v>
      </c>
      <c r="C518" s="53"/>
      <c r="D518" s="7"/>
      <c r="E518" s="9"/>
      <c r="F518" s="70">
        <v>1</v>
      </c>
      <c r="G518" s="71"/>
      <c r="H518" s="72">
        <f t="shared" ref="H518:H525" si="647">SUM(E518:G518)</f>
        <v>1</v>
      </c>
      <c r="I518" s="70">
        <v>1</v>
      </c>
      <c r="J518" s="71" t="s">
        <v>510</v>
      </c>
      <c r="K518" s="73">
        <f>SUMIF(exportMMB!D:D,budgetMMB!A518,exportMMB!F:F)</f>
        <v>0</v>
      </c>
      <c r="L518" s="19">
        <f t="shared" si="639"/>
        <v>0</v>
      </c>
      <c r="M518" s="32"/>
      <c r="N518" s="19">
        <f t="shared" si="640"/>
        <v>0</v>
      </c>
      <c r="O518" s="42"/>
      <c r="P518" s="42"/>
      <c r="Q518" s="42"/>
      <c r="R518" s="42"/>
      <c r="S518" s="19">
        <f t="shared" si="641"/>
        <v>0</v>
      </c>
      <c r="T518" s="45"/>
      <c r="U518" s="42" t="e">
        <f>SUMIF(#REF!,A518,#REF!)</f>
        <v>#REF!</v>
      </c>
      <c r="V518" s="42" t="e">
        <f>SUMIF(#REF!,A518,#REF!)</f>
        <v>#REF!</v>
      </c>
      <c r="W518" s="42" t="e">
        <f t="shared" si="642"/>
        <v>#REF!</v>
      </c>
      <c r="X518" s="42" t="e">
        <f t="shared" si="643"/>
        <v>#REF!</v>
      </c>
      <c r="Y518" s="42" t="e">
        <f t="shared" si="644"/>
        <v>#REF!</v>
      </c>
      <c r="Z518" s="116" t="e">
        <f t="shared" si="645"/>
        <v>#REF!</v>
      </c>
      <c r="AA518" s="120">
        <f t="shared" si="646"/>
        <v>0</v>
      </c>
      <c r="AB518" s="153">
        <f t="shared" si="565"/>
        <v>0</v>
      </c>
      <c r="AC518" s="1"/>
      <c r="AD518" s="1"/>
      <c r="AE518" s="1"/>
      <c r="AF518" s="1"/>
      <c r="AG518" s="1"/>
      <c r="AH518" s="1"/>
      <c r="AI518" s="1"/>
      <c r="AJ518" s="1"/>
      <c r="AK518" s="1"/>
      <c r="AL518" s="1"/>
      <c r="AM518" s="1"/>
      <c r="AN518" s="1"/>
      <c r="AO518" s="1"/>
    </row>
    <row r="519" spans="1:41" s="3" customFormat="1">
      <c r="A519" s="48">
        <v>4544</v>
      </c>
      <c r="B519" s="53" t="s">
        <v>712</v>
      </c>
      <c r="C519" s="53"/>
      <c r="D519" s="7"/>
      <c r="E519" s="9"/>
      <c r="F519" s="70">
        <v>1</v>
      </c>
      <c r="G519" s="71"/>
      <c r="H519" s="72">
        <f t="shared" si="647"/>
        <v>1</v>
      </c>
      <c r="I519" s="70">
        <v>1</v>
      </c>
      <c r="J519" s="71" t="s">
        <v>216</v>
      </c>
      <c r="K519" s="73">
        <f>SUMIF(exportMMB!D:D,budgetMMB!A519,exportMMB!F:F)</f>
        <v>0</v>
      </c>
      <c r="L519" s="19">
        <f t="shared" si="639"/>
        <v>0</v>
      </c>
      <c r="M519" s="32"/>
      <c r="N519" s="19">
        <f t="shared" si="640"/>
        <v>0</v>
      </c>
      <c r="O519" s="42"/>
      <c r="P519" s="42"/>
      <c r="Q519" s="42"/>
      <c r="R519" s="42"/>
      <c r="S519" s="19">
        <f t="shared" si="641"/>
        <v>0</v>
      </c>
      <c r="T519" s="45"/>
      <c r="U519" s="42" t="e">
        <f>SUMIF(#REF!,A519,#REF!)</f>
        <v>#REF!</v>
      </c>
      <c r="V519" s="42" t="e">
        <f>SUMIF(#REF!,A519,#REF!)</f>
        <v>#REF!</v>
      </c>
      <c r="W519" s="42" t="e">
        <f t="shared" si="642"/>
        <v>#REF!</v>
      </c>
      <c r="X519" s="42" t="e">
        <f t="shared" si="643"/>
        <v>#REF!</v>
      </c>
      <c r="Y519" s="42" t="e">
        <f t="shared" si="644"/>
        <v>#REF!</v>
      </c>
      <c r="Z519" s="116" t="e">
        <f t="shared" si="645"/>
        <v>#REF!</v>
      </c>
      <c r="AA519" s="120">
        <f t="shared" si="646"/>
        <v>0</v>
      </c>
      <c r="AB519" s="153">
        <f t="shared" si="565"/>
        <v>0</v>
      </c>
      <c r="AC519" s="1"/>
      <c r="AD519" s="1"/>
      <c r="AE519" s="1"/>
      <c r="AF519" s="1"/>
      <c r="AG519" s="1"/>
      <c r="AH519" s="1"/>
      <c r="AI519" s="1"/>
      <c r="AJ519" s="1"/>
      <c r="AK519" s="1"/>
      <c r="AL519" s="1"/>
      <c r="AM519" s="1"/>
      <c r="AN519" s="1"/>
      <c r="AO519" s="1"/>
    </row>
    <row r="520" spans="1:41" s="3" customFormat="1">
      <c r="A520" s="48">
        <v>4546</v>
      </c>
      <c r="B520" s="53" t="s">
        <v>713</v>
      </c>
      <c r="C520" s="53"/>
      <c r="D520" s="7"/>
      <c r="E520" s="9"/>
      <c r="F520" s="70">
        <v>1</v>
      </c>
      <c r="G520" s="71"/>
      <c r="H520" s="72">
        <f t="shared" si="647"/>
        <v>1</v>
      </c>
      <c r="I520" s="70">
        <v>1</v>
      </c>
      <c r="J520" s="71" t="s">
        <v>216</v>
      </c>
      <c r="K520" s="73">
        <f>SUMIF(exportMMB!D:D,budgetMMB!A520,exportMMB!F:F)</f>
        <v>0</v>
      </c>
      <c r="L520" s="19">
        <f t="shared" si="639"/>
        <v>0</v>
      </c>
      <c r="M520" s="32"/>
      <c r="N520" s="19">
        <f t="shared" si="640"/>
        <v>0</v>
      </c>
      <c r="O520" s="42"/>
      <c r="P520" s="42"/>
      <c r="Q520" s="42"/>
      <c r="R520" s="42"/>
      <c r="S520" s="19">
        <f t="shared" si="641"/>
        <v>0</v>
      </c>
      <c r="T520" s="45"/>
      <c r="U520" s="42" t="e">
        <f>SUMIF(#REF!,A520,#REF!)</f>
        <v>#REF!</v>
      </c>
      <c r="V520" s="42" t="e">
        <f>SUMIF(#REF!,A520,#REF!)</f>
        <v>#REF!</v>
      </c>
      <c r="W520" s="42" t="e">
        <f t="shared" si="642"/>
        <v>#REF!</v>
      </c>
      <c r="X520" s="42" t="e">
        <f t="shared" si="643"/>
        <v>#REF!</v>
      </c>
      <c r="Y520" s="42" t="e">
        <f t="shared" si="644"/>
        <v>#REF!</v>
      </c>
      <c r="Z520" s="116" t="e">
        <f t="shared" si="645"/>
        <v>#REF!</v>
      </c>
      <c r="AA520" s="120">
        <f t="shared" si="646"/>
        <v>0</v>
      </c>
      <c r="AB520" s="153">
        <f t="shared" si="565"/>
        <v>0</v>
      </c>
      <c r="AC520" s="1"/>
      <c r="AD520" s="1"/>
      <c r="AE520" s="1"/>
      <c r="AF520" s="1"/>
      <c r="AG520" s="1"/>
      <c r="AH520" s="1"/>
      <c r="AI520" s="1"/>
      <c r="AJ520" s="1"/>
      <c r="AK520" s="1"/>
      <c r="AL520" s="1"/>
      <c r="AM520" s="1"/>
      <c r="AN520" s="1"/>
      <c r="AO520" s="1"/>
    </row>
    <row r="521" spans="1:41" s="3" customFormat="1">
      <c r="A521" s="48">
        <v>4549</v>
      </c>
      <c r="B521" s="53" t="s">
        <v>107</v>
      </c>
      <c r="C521" s="53"/>
      <c r="D521" s="7"/>
      <c r="E521" s="9"/>
      <c r="F521" s="70">
        <v>1</v>
      </c>
      <c r="G521" s="71"/>
      <c r="H521" s="72">
        <f t="shared" si="647"/>
        <v>1</v>
      </c>
      <c r="I521" s="70">
        <v>1</v>
      </c>
      <c r="J521" s="71" t="s">
        <v>216</v>
      </c>
      <c r="K521" s="73">
        <f>SUMIF(exportMMB!D:D,budgetMMB!A521,exportMMB!F:F)</f>
        <v>0</v>
      </c>
      <c r="L521" s="19">
        <f t="shared" si="639"/>
        <v>0</v>
      </c>
      <c r="M521" s="32"/>
      <c r="N521" s="19">
        <f t="shared" si="640"/>
        <v>0</v>
      </c>
      <c r="O521" s="42"/>
      <c r="P521" s="42"/>
      <c r="Q521" s="42"/>
      <c r="R521" s="42"/>
      <c r="S521" s="19">
        <f t="shared" si="641"/>
        <v>0</v>
      </c>
      <c r="T521" s="45"/>
      <c r="U521" s="42" t="e">
        <f>SUMIF(#REF!,A521,#REF!)</f>
        <v>#REF!</v>
      </c>
      <c r="V521" s="42" t="e">
        <f>SUMIF(#REF!,A521,#REF!)</f>
        <v>#REF!</v>
      </c>
      <c r="W521" s="42" t="e">
        <f t="shared" si="642"/>
        <v>#REF!</v>
      </c>
      <c r="X521" s="42" t="e">
        <f t="shared" si="643"/>
        <v>#REF!</v>
      </c>
      <c r="Y521" s="42" t="e">
        <f t="shared" si="644"/>
        <v>#REF!</v>
      </c>
      <c r="Z521" s="116" t="e">
        <f t="shared" si="645"/>
        <v>#REF!</v>
      </c>
      <c r="AA521" s="120">
        <f t="shared" si="646"/>
        <v>0</v>
      </c>
      <c r="AB521" s="153">
        <f t="shared" ref="AB521:AB584" si="648">L521</f>
        <v>0</v>
      </c>
      <c r="AC521" s="1"/>
      <c r="AD521" s="1"/>
      <c r="AE521" s="1"/>
      <c r="AF521" s="1"/>
      <c r="AG521" s="1"/>
      <c r="AH521" s="1"/>
      <c r="AI521" s="1"/>
      <c r="AJ521" s="1"/>
      <c r="AK521" s="1"/>
      <c r="AL521" s="1"/>
      <c r="AM521" s="1"/>
      <c r="AN521" s="1"/>
      <c r="AO521" s="1"/>
    </row>
    <row r="522" spans="1:41" s="3" customFormat="1">
      <c r="A522" s="48">
        <v>4560</v>
      </c>
      <c r="B522" s="53" t="s">
        <v>108</v>
      </c>
      <c r="C522" s="53"/>
      <c r="D522" s="7"/>
      <c r="E522" s="9"/>
      <c r="F522" s="70">
        <v>1</v>
      </c>
      <c r="G522" s="71"/>
      <c r="H522" s="72">
        <f t="shared" si="647"/>
        <v>1</v>
      </c>
      <c r="I522" s="70">
        <v>1</v>
      </c>
      <c r="J522" s="71" t="s">
        <v>216</v>
      </c>
      <c r="K522" s="73">
        <f>SUMIF(exportMMB!D:D,budgetMMB!A522,exportMMB!F:F)</f>
        <v>0</v>
      </c>
      <c r="L522" s="19">
        <f t="shared" si="639"/>
        <v>0</v>
      </c>
      <c r="M522" s="32"/>
      <c r="N522" s="19">
        <f t="shared" si="640"/>
        <v>0</v>
      </c>
      <c r="O522" s="42"/>
      <c r="P522" s="42"/>
      <c r="Q522" s="42"/>
      <c r="R522" s="42"/>
      <c r="S522" s="19">
        <f t="shared" si="641"/>
        <v>0</v>
      </c>
      <c r="T522" s="45"/>
      <c r="U522" s="42" t="e">
        <f>SUMIF(#REF!,A522,#REF!)</f>
        <v>#REF!</v>
      </c>
      <c r="V522" s="42" t="e">
        <f>SUMIF(#REF!,A522,#REF!)</f>
        <v>#REF!</v>
      </c>
      <c r="W522" s="42" t="e">
        <f t="shared" si="642"/>
        <v>#REF!</v>
      </c>
      <c r="X522" s="42" t="e">
        <f t="shared" si="643"/>
        <v>#REF!</v>
      </c>
      <c r="Y522" s="42" t="e">
        <f t="shared" si="644"/>
        <v>#REF!</v>
      </c>
      <c r="Z522" s="116" t="e">
        <f t="shared" si="645"/>
        <v>#REF!</v>
      </c>
      <c r="AA522" s="120">
        <f t="shared" si="646"/>
        <v>0</v>
      </c>
      <c r="AB522" s="153">
        <f t="shared" si="648"/>
        <v>0</v>
      </c>
      <c r="AC522" s="1"/>
      <c r="AD522" s="1"/>
      <c r="AE522" s="1"/>
      <c r="AF522" s="1"/>
      <c r="AG522" s="1"/>
      <c r="AH522" s="1"/>
      <c r="AI522" s="1"/>
      <c r="AJ522" s="1"/>
      <c r="AK522" s="1"/>
      <c r="AL522" s="1"/>
      <c r="AM522" s="1"/>
      <c r="AN522" s="1"/>
      <c r="AO522" s="1"/>
    </row>
    <row r="523" spans="1:41" s="3" customFormat="1">
      <c r="A523" s="48">
        <v>4561</v>
      </c>
      <c r="B523" s="53" t="s">
        <v>109</v>
      </c>
      <c r="C523" s="53"/>
      <c r="D523" s="7"/>
      <c r="E523" s="9"/>
      <c r="F523" s="70">
        <v>1</v>
      </c>
      <c r="G523" s="71"/>
      <c r="H523" s="72">
        <f t="shared" si="647"/>
        <v>1</v>
      </c>
      <c r="I523" s="70">
        <v>1</v>
      </c>
      <c r="J523" s="71" t="s">
        <v>216</v>
      </c>
      <c r="K523" s="73">
        <f>SUMIF(exportMMB!D:D,budgetMMB!A523,exportMMB!F:F)</f>
        <v>0</v>
      </c>
      <c r="L523" s="19">
        <f t="shared" si="639"/>
        <v>0</v>
      </c>
      <c r="M523" s="32"/>
      <c r="N523" s="19">
        <f t="shared" si="640"/>
        <v>0</v>
      </c>
      <c r="O523" s="42"/>
      <c r="P523" s="42"/>
      <c r="Q523" s="42"/>
      <c r="R523" s="42"/>
      <c r="S523" s="19">
        <f t="shared" si="641"/>
        <v>0</v>
      </c>
      <c r="T523" s="45"/>
      <c r="U523" s="42" t="e">
        <f>SUMIF(#REF!,A523,#REF!)</f>
        <v>#REF!</v>
      </c>
      <c r="V523" s="42" t="e">
        <f>SUMIF(#REF!,A523,#REF!)</f>
        <v>#REF!</v>
      </c>
      <c r="W523" s="42" t="e">
        <f t="shared" si="642"/>
        <v>#REF!</v>
      </c>
      <c r="X523" s="42" t="e">
        <f t="shared" si="643"/>
        <v>#REF!</v>
      </c>
      <c r="Y523" s="42" t="e">
        <f t="shared" si="644"/>
        <v>#REF!</v>
      </c>
      <c r="Z523" s="116" t="e">
        <f t="shared" si="645"/>
        <v>#REF!</v>
      </c>
      <c r="AA523" s="120">
        <f t="shared" si="646"/>
        <v>0</v>
      </c>
      <c r="AB523" s="153">
        <f t="shared" si="648"/>
        <v>0</v>
      </c>
      <c r="AC523" s="1"/>
      <c r="AD523" s="1"/>
      <c r="AE523" s="1"/>
      <c r="AF523" s="1"/>
      <c r="AG523" s="1"/>
      <c r="AH523" s="1"/>
      <c r="AI523" s="1"/>
      <c r="AJ523" s="1"/>
      <c r="AK523" s="1"/>
      <c r="AL523" s="1"/>
      <c r="AM523" s="1"/>
      <c r="AN523" s="1"/>
      <c r="AO523" s="1"/>
    </row>
    <row r="524" spans="1:41" s="3" customFormat="1">
      <c r="A524" s="48">
        <v>4562</v>
      </c>
      <c r="B524" s="53" t="s">
        <v>110</v>
      </c>
      <c r="C524" s="53"/>
      <c r="D524" s="7"/>
      <c r="E524" s="9"/>
      <c r="F524" s="70">
        <v>1</v>
      </c>
      <c r="G524" s="71"/>
      <c r="H524" s="72">
        <f t="shared" si="647"/>
        <v>1</v>
      </c>
      <c r="I524" s="70">
        <v>1</v>
      </c>
      <c r="J524" s="71" t="s">
        <v>216</v>
      </c>
      <c r="K524" s="73">
        <f>SUMIF(exportMMB!D:D,budgetMMB!A524,exportMMB!F:F)</f>
        <v>0</v>
      </c>
      <c r="L524" s="19">
        <f t="shared" si="639"/>
        <v>0</v>
      </c>
      <c r="M524" s="32"/>
      <c r="N524" s="19">
        <f t="shared" si="640"/>
        <v>0</v>
      </c>
      <c r="O524" s="42"/>
      <c r="P524" s="42"/>
      <c r="Q524" s="42"/>
      <c r="R524" s="42"/>
      <c r="S524" s="19">
        <f t="shared" si="641"/>
        <v>0</v>
      </c>
      <c r="T524" s="45"/>
      <c r="U524" s="42" t="e">
        <f>SUMIF(#REF!,A524,#REF!)</f>
        <v>#REF!</v>
      </c>
      <c r="V524" s="42" t="e">
        <f>SUMIF(#REF!,A524,#REF!)</f>
        <v>#REF!</v>
      </c>
      <c r="W524" s="42" t="e">
        <f t="shared" si="642"/>
        <v>#REF!</v>
      </c>
      <c r="X524" s="42" t="e">
        <f t="shared" si="643"/>
        <v>#REF!</v>
      </c>
      <c r="Y524" s="42" t="e">
        <f t="shared" si="644"/>
        <v>#REF!</v>
      </c>
      <c r="Z524" s="116" t="e">
        <f t="shared" si="645"/>
        <v>#REF!</v>
      </c>
      <c r="AA524" s="120">
        <f t="shared" si="646"/>
        <v>0</v>
      </c>
      <c r="AB524" s="153">
        <f t="shared" si="648"/>
        <v>0</v>
      </c>
      <c r="AC524" s="1"/>
      <c r="AD524" s="1"/>
      <c r="AE524" s="1"/>
      <c r="AF524" s="1"/>
      <c r="AG524" s="1"/>
      <c r="AH524" s="1"/>
      <c r="AI524" s="1"/>
      <c r="AJ524" s="1"/>
      <c r="AK524" s="1"/>
      <c r="AL524" s="1"/>
      <c r="AM524" s="1"/>
      <c r="AN524" s="1"/>
      <c r="AO524" s="1"/>
    </row>
    <row r="525" spans="1:41" s="3" customFormat="1">
      <c r="A525" s="48">
        <v>4563</v>
      </c>
      <c r="B525" s="53" t="s">
        <v>111</v>
      </c>
      <c r="C525" s="53"/>
      <c r="D525" s="7"/>
      <c r="E525" s="9"/>
      <c r="F525" s="70">
        <v>1</v>
      </c>
      <c r="G525" s="71"/>
      <c r="H525" s="72">
        <f t="shared" si="647"/>
        <v>1</v>
      </c>
      <c r="I525" s="70">
        <v>1</v>
      </c>
      <c r="J525" s="71" t="s">
        <v>216</v>
      </c>
      <c r="K525" s="73">
        <f>SUMIF(exportMMB!D:D,budgetMMB!A525,exportMMB!F:F)</f>
        <v>0</v>
      </c>
      <c r="L525" s="19">
        <f t="shared" si="639"/>
        <v>0</v>
      </c>
      <c r="M525" s="32"/>
      <c r="N525" s="19">
        <f t="shared" si="640"/>
        <v>0</v>
      </c>
      <c r="O525" s="42"/>
      <c r="P525" s="42"/>
      <c r="Q525" s="42"/>
      <c r="R525" s="42"/>
      <c r="S525" s="19">
        <f t="shared" si="641"/>
        <v>0</v>
      </c>
      <c r="T525" s="45"/>
      <c r="U525" s="42" t="e">
        <f>SUMIF(#REF!,A525,#REF!)</f>
        <v>#REF!</v>
      </c>
      <c r="V525" s="42" t="e">
        <f>SUMIF(#REF!,A525,#REF!)</f>
        <v>#REF!</v>
      </c>
      <c r="W525" s="42" t="e">
        <f t="shared" si="642"/>
        <v>#REF!</v>
      </c>
      <c r="X525" s="42" t="e">
        <f t="shared" si="643"/>
        <v>#REF!</v>
      </c>
      <c r="Y525" s="42" t="e">
        <f t="shared" si="644"/>
        <v>#REF!</v>
      </c>
      <c r="Z525" s="116" t="e">
        <f t="shared" si="645"/>
        <v>#REF!</v>
      </c>
      <c r="AA525" s="120">
        <f t="shared" si="646"/>
        <v>0</v>
      </c>
      <c r="AB525" s="153">
        <f t="shared" si="648"/>
        <v>0</v>
      </c>
      <c r="AC525" s="1"/>
      <c r="AD525" s="1"/>
      <c r="AE525" s="1"/>
      <c r="AF525" s="1"/>
      <c r="AG525" s="1"/>
      <c r="AH525" s="1"/>
      <c r="AI525" s="1"/>
      <c r="AJ525" s="1"/>
      <c r="AK525" s="1"/>
      <c r="AL525" s="1"/>
      <c r="AM525" s="1"/>
      <c r="AN525" s="1"/>
      <c r="AO525" s="1"/>
    </row>
    <row r="526" spans="1:41" s="3" customFormat="1">
      <c r="A526" s="48">
        <v>4575</v>
      </c>
      <c r="B526" s="53" t="s">
        <v>711</v>
      </c>
      <c r="C526" s="53"/>
      <c r="D526" s="7"/>
      <c r="E526" s="9"/>
      <c r="F526" s="70">
        <v>1</v>
      </c>
      <c r="G526" s="71"/>
      <c r="H526" s="72">
        <f t="shared" ref="H526:H528" si="649">SUM(E526:G526)</f>
        <v>1</v>
      </c>
      <c r="I526" s="70">
        <v>1</v>
      </c>
      <c r="J526" s="71" t="s">
        <v>216</v>
      </c>
      <c r="K526" s="73">
        <f>SUMIF(exportMMB!D:D,budgetMMB!A526,exportMMB!F:F)</f>
        <v>0</v>
      </c>
      <c r="L526" s="19">
        <f t="shared" si="639"/>
        <v>0</v>
      </c>
      <c r="M526" s="32"/>
      <c r="N526" s="19">
        <f t="shared" si="640"/>
        <v>0</v>
      </c>
      <c r="O526" s="42"/>
      <c r="P526" s="42"/>
      <c r="Q526" s="42"/>
      <c r="R526" s="42"/>
      <c r="S526" s="19">
        <f t="shared" si="641"/>
        <v>0</v>
      </c>
      <c r="T526" s="42">
        <f t="shared" ref="T526" si="650">N526</f>
        <v>0</v>
      </c>
      <c r="U526" s="42" t="e">
        <f>SUMIF(#REF!,A526,#REF!)</f>
        <v>#REF!</v>
      </c>
      <c r="V526" s="42" t="e">
        <f>SUMIF(#REF!,A526,#REF!)</f>
        <v>#REF!</v>
      </c>
      <c r="W526" s="42" t="e">
        <f t="shared" si="642"/>
        <v>#REF!</v>
      </c>
      <c r="X526" s="42" t="e">
        <f t="shared" si="643"/>
        <v>#REF!</v>
      </c>
      <c r="Y526" s="42" t="e">
        <f t="shared" si="644"/>
        <v>#REF!</v>
      </c>
      <c r="Z526" s="116" t="e">
        <f t="shared" si="645"/>
        <v>#REF!</v>
      </c>
      <c r="AA526" s="120">
        <f t="shared" si="646"/>
        <v>0</v>
      </c>
      <c r="AB526" s="153">
        <f t="shared" si="648"/>
        <v>0</v>
      </c>
      <c r="AC526" s="1"/>
      <c r="AD526" s="1"/>
      <c r="AE526" s="1"/>
      <c r="AF526" s="1"/>
      <c r="AG526" s="1"/>
      <c r="AH526" s="1"/>
      <c r="AI526" s="1"/>
      <c r="AJ526" s="1"/>
      <c r="AK526" s="1"/>
      <c r="AL526" s="1"/>
      <c r="AM526" s="1"/>
      <c r="AN526" s="1"/>
      <c r="AO526" s="1"/>
    </row>
    <row r="527" spans="1:41" s="3" customFormat="1">
      <c r="A527" s="180" t="s">
        <v>357</v>
      </c>
      <c r="B527" s="53" t="s">
        <v>286</v>
      </c>
      <c r="C527" s="53"/>
      <c r="D527" s="7"/>
      <c r="E527" s="9"/>
      <c r="F527" s="70">
        <v>1</v>
      </c>
      <c r="G527" s="71"/>
      <c r="H527" s="72">
        <f t="shared" si="649"/>
        <v>1</v>
      </c>
      <c r="I527" s="70">
        <v>1</v>
      </c>
      <c r="J527" s="71" t="s">
        <v>216</v>
      </c>
      <c r="K527" s="73">
        <f>SUMIF(exportMMB!D:D,budgetMMB!A527,exportMMB!F:F)</f>
        <v>0</v>
      </c>
      <c r="L527" s="19">
        <f t="shared" si="639"/>
        <v>0</v>
      </c>
      <c r="M527" s="32"/>
      <c r="N527" s="19">
        <f t="shared" si="640"/>
        <v>0</v>
      </c>
      <c r="O527" s="42"/>
      <c r="P527" s="42"/>
      <c r="Q527" s="42"/>
      <c r="R527" s="42"/>
      <c r="S527" s="19">
        <f t="shared" si="641"/>
        <v>0</v>
      </c>
      <c r="T527" s="45"/>
      <c r="U527" s="42" t="e">
        <f>SUMIF(#REF!,A527,#REF!)</f>
        <v>#REF!</v>
      </c>
      <c r="V527" s="42" t="e">
        <f>SUMIF(#REF!,A527,#REF!)</f>
        <v>#REF!</v>
      </c>
      <c r="W527" s="42" t="e">
        <f t="shared" si="642"/>
        <v>#REF!</v>
      </c>
      <c r="X527" s="42" t="e">
        <f t="shared" si="643"/>
        <v>#REF!</v>
      </c>
      <c r="Y527" s="42" t="e">
        <f t="shared" si="644"/>
        <v>#REF!</v>
      </c>
      <c r="Z527" s="116" t="e">
        <f t="shared" si="645"/>
        <v>#REF!</v>
      </c>
      <c r="AA527" s="120">
        <f t="shared" si="646"/>
        <v>0</v>
      </c>
      <c r="AB527" s="153">
        <f t="shared" si="648"/>
        <v>0</v>
      </c>
      <c r="AC527" s="1"/>
      <c r="AD527" s="1"/>
      <c r="AE527" s="1"/>
      <c r="AF527" s="1"/>
      <c r="AG527" s="1"/>
      <c r="AH527" s="1"/>
      <c r="AI527" s="1"/>
      <c r="AJ527" s="1"/>
      <c r="AK527" s="1"/>
      <c r="AL527" s="1"/>
      <c r="AM527" s="1"/>
      <c r="AN527" s="1"/>
      <c r="AO527" s="1"/>
    </row>
    <row r="528" spans="1:41" s="3" customFormat="1">
      <c r="A528" s="48">
        <v>4594</v>
      </c>
      <c r="B528" s="53" t="s">
        <v>112</v>
      </c>
      <c r="C528" s="53"/>
      <c r="D528" s="7"/>
      <c r="E528" s="9"/>
      <c r="F528" s="70">
        <v>1</v>
      </c>
      <c r="G528" s="71"/>
      <c r="H528" s="72">
        <f t="shared" si="649"/>
        <v>1</v>
      </c>
      <c r="I528" s="70">
        <v>1</v>
      </c>
      <c r="J528" s="71" t="s">
        <v>216</v>
      </c>
      <c r="K528" s="73">
        <f>SUMIF(exportMMB!D:D,budgetMMB!A528,exportMMB!F:F)</f>
        <v>0</v>
      </c>
      <c r="L528" s="19">
        <f t="shared" si="639"/>
        <v>0</v>
      </c>
      <c r="M528" s="32"/>
      <c r="N528" s="19">
        <f t="shared" si="640"/>
        <v>0</v>
      </c>
      <c r="O528" s="42"/>
      <c r="P528" s="42"/>
      <c r="Q528" s="42"/>
      <c r="R528" s="42"/>
      <c r="S528" s="19">
        <f t="shared" si="641"/>
        <v>0</v>
      </c>
      <c r="T528" s="45"/>
      <c r="U528" s="42" t="e">
        <f>SUMIF(#REF!,A528,#REF!)</f>
        <v>#REF!</v>
      </c>
      <c r="V528" s="42" t="e">
        <f>SUMIF(#REF!,A528,#REF!)</f>
        <v>#REF!</v>
      </c>
      <c r="W528" s="42" t="e">
        <f t="shared" si="642"/>
        <v>#REF!</v>
      </c>
      <c r="X528" s="42" t="e">
        <f t="shared" si="643"/>
        <v>#REF!</v>
      </c>
      <c r="Y528" s="42" t="e">
        <f t="shared" si="644"/>
        <v>#REF!</v>
      </c>
      <c r="Z528" s="116" t="e">
        <f t="shared" si="645"/>
        <v>#REF!</v>
      </c>
      <c r="AA528" s="120">
        <f t="shared" si="646"/>
        <v>0</v>
      </c>
      <c r="AB528" s="153">
        <f t="shared" si="648"/>
        <v>0</v>
      </c>
      <c r="AC528" s="1"/>
      <c r="AD528" s="1"/>
      <c r="AE528" s="1"/>
      <c r="AF528" s="1"/>
      <c r="AG528" s="1"/>
      <c r="AH528" s="1"/>
      <c r="AI528" s="1"/>
      <c r="AJ528" s="1"/>
      <c r="AK528" s="1"/>
      <c r="AL528" s="1"/>
      <c r="AM528" s="1"/>
      <c r="AN528" s="1"/>
      <c r="AO528" s="1"/>
    </row>
    <row r="529" spans="1:41" s="3" customFormat="1">
      <c r="A529" s="48"/>
      <c r="B529" s="55" t="s">
        <v>253</v>
      </c>
      <c r="C529" s="55"/>
      <c r="D529" s="7"/>
      <c r="E529" s="4"/>
      <c r="F529" s="70"/>
      <c r="G529" s="71"/>
      <c r="H529" s="72"/>
      <c r="I529" s="70"/>
      <c r="J529" s="71"/>
      <c r="K529" s="73"/>
      <c r="L529" s="21">
        <f t="shared" ref="L529:S529" si="651">SUM(L515:L528)</f>
        <v>0</v>
      </c>
      <c r="M529" s="28">
        <f t="shared" si="651"/>
        <v>0</v>
      </c>
      <c r="N529" s="21">
        <f t="shared" si="651"/>
        <v>0</v>
      </c>
      <c r="O529" s="43">
        <f t="shared" si="651"/>
        <v>0</v>
      </c>
      <c r="P529" s="43">
        <f t="shared" si="651"/>
        <v>0</v>
      </c>
      <c r="Q529" s="43">
        <f t="shared" ref="Q529" si="652">SUM(Q515:Q528)</f>
        <v>0</v>
      </c>
      <c r="R529" s="43">
        <f t="shared" si="651"/>
        <v>0</v>
      </c>
      <c r="S529" s="21">
        <f t="shared" si="651"/>
        <v>0</v>
      </c>
      <c r="T529" s="43">
        <f>SUM(T515:T528)</f>
        <v>0</v>
      </c>
      <c r="U529" s="46" t="e">
        <f t="shared" ref="U529:V529" si="653">SUM(U515:U528)</f>
        <v>#REF!</v>
      </c>
      <c r="V529" s="46" t="e">
        <f t="shared" si="653"/>
        <v>#REF!</v>
      </c>
      <c r="W529" s="46" t="e">
        <f t="shared" ref="W529:AA529" si="654">SUM(W515:W528)</f>
        <v>#REF!</v>
      </c>
      <c r="X529" s="46" t="e">
        <f t="shared" si="654"/>
        <v>#REF!</v>
      </c>
      <c r="Y529" s="46" t="e">
        <f t="shared" si="654"/>
        <v>#REF!</v>
      </c>
      <c r="Z529" s="142" t="e">
        <f t="shared" si="654"/>
        <v>#REF!</v>
      </c>
      <c r="AA529" s="143">
        <f t="shared" si="654"/>
        <v>0</v>
      </c>
      <c r="AB529" s="153">
        <f t="shared" si="648"/>
        <v>0</v>
      </c>
      <c r="AC529" s="1"/>
      <c r="AD529" s="1"/>
      <c r="AE529" s="1"/>
      <c r="AF529" s="1"/>
      <c r="AG529" s="1"/>
      <c r="AH529" s="1"/>
      <c r="AI529" s="1"/>
      <c r="AJ529" s="1"/>
      <c r="AK529" s="1"/>
      <c r="AL529" s="1"/>
      <c r="AM529" s="1"/>
      <c r="AN529" s="1"/>
      <c r="AO529" s="1"/>
    </row>
    <row r="530" spans="1:41" s="3" customFormat="1">
      <c r="A530" s="18"/>
      <c r="B530" s="53"/>
      <c r="C530" s="53"/>
      <c r="D530" s="7"/>
      <c r="E530" s="4"/>
      <c r="F530" s="70"/>
      <c r="G530" s="71"/>
      <c r="H530" s="72"/>
      <c r="I530" s="70"/>
      <c r="J530" s="70"/>
      <c r="K530" s="73"/>
      <c r="L530" s="19"/>
      <c r="M530" s="32"/>
      <c r="N530" s="19"/>
      <c r="O530" s="42"/>
      <c r="P530" s="42"/>
      <c r="Q530" s="42"/>
      <c r="R530" s="42"/>
      <c r="S530" s="19"/>
      <c r="T530" s="42"/>
      <c r="U530" s="42"/>
      <c r="V530" s="42"/>
      <c r="W530" s="42"/>
      <c r="X530" s="42"/>
      <c r="Y530" s="42"/>
      <c r="Z530" s="116"/>
      <c r="AA530" s="120"/>
      <c r="AB530" s="153">
        <f t="shared" si="648"/>
        <v>0</v>
      </c>
      <c r="AC530" s="1"/>
      <c r="AD530" s="1"/>
      <c r="AE530" s="1"/>
      <c r="AF530" s="1"/>
      <c r="AG530" s="1"/>
      <c r="AH530" s="1"/>
      <c r="AI530" s="1"/>
      <c r="AJ530" s="1"/>
      <c r="AK530" s="1"/>
      <c r="AL530" s="1"/>
      <c r="AM530" s="1"/>
      <c r="AN530" s="1"/>
      <c r="AO530" s="1"/>
    </row>
    <row r="531" spans="1:41" s="3" customFormat="1">
      <c r="A531" s="50">
        <v>4600</v>
      </c>
      <c r="B531" s="38" t="s">
        <v>808</v>
      </c>
      <c r="C531" s="38"/>
      <c r="D531" s="7"/>
      <c r="E531" s="9"/>
      <c r="F531" s="70"/>
      <c r="G531" s="71"/>
      <c r="H531" s="72"/>
      <c r="I531" s="70"/>
      <c r="J531" s="71"/>
      <c r="K531" s="73"/>
      <c r="L531" s="19"/>
      <c r="M531" s="32"/>
      <c r="N531" s="19"/>
      <c r="O531" s="42"/>
      <c r="P531" s="42"/>
      <c r="Q531" s="42"/>
      <c r="R531" s="42"/>
      <c r="S531" s="19"/>
      <c r="T531" s="42"/>
      <c r="U531" s="42"/>
      <c r="V531" s="42"/>
      <c r="W531" s="42"/>
      <c r="X531" s="42"/>
      <c r="Y531" s="42"/>
      <c r="Z531" s="116"/>
      <c r="AA531" s="120"/>
      <c r="AB531" s="153">
        <f t="shared" si="648"/>
        <v>0</v>
      </c>
      <c r="AC531" s="1"/>
      <c r="AD531" s="1"/>
      <c r="AE531" s="1"/>
      <c r="AF531" s="1"/>
      <c r="AG531" s="1"/>
      <c r="AH531" s="1"/>
      <c r="AI531" s="1"/>
      <c r="AJ531" s="1"/>
      <c r="AK531" s="1"/>
      <c r="AL531" s="1"/>
      <c r="AM531" s="1"/>
      <c r="AN531" s="1"/>
      <c r="AO531" s="1"/>
    </row>
    <row r="532" spans="1:41" s="3" customFormat="1">
      <c r="A532" s="48">
        <v>4601</v>
      </c>
      <c r="B532" s="53" t="s">
        <v>733</v>
      </c>
      <c r="C532" s="53" t="s">
        <v>1030</v>
      </c>
      <c r="D532" s="7"/>
      <c r="E532" s="9"/>
      <c r="F532" s="70">
        <v>1</v>
      </c>
      <c r="G532" s="71"/>
      <c r="H532" s="72">
        <f t="shared" ref="H532:H537" si="655">SUM(E532:G532)</f>
        <v>1</v>
      </c>
      <c r="I532" s="70">
        <v>1</v>
      </c>
      <c r="J532" s="71" t="s">
        <v>216</v>
      </c>
      <c r="K532" s="73">
        <f>SUMIF(exportMMB!D:D,budgetMMB!A532,exportMMB!F:F)</f>
        <v>0</v>
      </c>
      <c r="L532" s="19">
        <f t="shared" ref="L532:L547" si="656">H532*I532*K532</f>
        <v>0</v>
      </c>
      <c r="M532" s="32"/>
      <c r="N532" s="19">
        <f t="shared" ref="N532:N547" si="657">MAX(L532-SUM(O532:R532),0)</f>
        <v>0</v>
      </c>
      <c r="O532" s="42"/>
      <c r="P532" s="42"/>
      <c r="Q532" s="42"/>
      <c r="R532" s="42"/>
      <c r="S532" s="19">
        <f t="shared" ref="S532:S547" si="658">L532-SUM(N532:R532)</f>
        <v>0</v>
      </c>
      <c r="T532" s="42">
        <f t="shared" ref="T532:T547" si="659">N532</f>
        <v>0</v>
      </c>
      <c r="U532" s="42" t="e">
        <f>SUMIF(#REF!,A532,#REF!)</f>
        <v>#REF!</v>
      </c>
      <c r="V532" s="42" t="e">
        <f>SUMIF(#REF!,A532,#REF!)</f>
        <v>#REF!</v>
      </c>
      <c r="W532" s="42" t="e">
        <f t="shared" ref="W532:W547" si="660">U532+V532</f>
        <v>#REF!</v>
      </c>
      <c r="X532" s="42" t="e">
        <f t="shared" ref="X532:X547" si="661">MAX(L532-W532,0)</f>
        <v>#REF!</v>
      </c>
      <c r="Y532" s="42" t="e">
        <f t="shared" ref="Y532:Y547" si="662">W532+X532</f>
        <v>#REF!</v>
      </c>
      <c r="Z532" s="116" t="e">
        <f t="shared" ref="Z532:Z547" si="663">L532-Y532</f>
        <v>#REF!</v>
      </c>
      <c r="AA532" s="120">
        <f t="shared" ref="AA532:AA547" si="664">AB532-L532</f>
        <v>0</v>
      </c>
      <c r="AB532" s="153">
        <f t="shared" si="648"/>
        <v>0</v>
      </c>
      <c r="AC532" s="1"/>
      <c r="AD532" s="1"/>
      <c r="AE532" s="1"/>
      <c r="AF532" s="1"/>
      <c r="AG532" s="1"/>
      <c r="AH532" s="1"/>
      <c r="AI532" s="1"/>
      <c r="AJ532" s="1"/>
      <c r="AK532" s="1"/>
      <c r="AL532" s="1"/>
      <c r="AM532" s="1"/>
      <c r="AN532" s="1"/>
      <c r="AO532" s="1"/>
    </row>
    <row r="533" spans="1:41" s="3" customFormat="1">
      <c r="A533" s="48">
        <v>4602</v>
      </c>
      <c r="B533" s="53" t="s">
        <v>19</v>
      </c>
      <c r="C533" s="53" t="s">
        <v>1030</v>
      </c>
      <c r="D533" s="7"/>
      <c r="E533" s="9"/>
      <c r="F533" s="70">
        <v>1</v>
      </c>
      <c r="G533" s="71"/>
      <c r="H533" s="72">
        <f t="shared" si="655"/>
        <v>1</v>
      </c>
      <c r="I533" s="70">
        <v>1</v>
      </c>
      <c r="J533" s="71" t="s">
        <v>216</v>
      </c>
      <c r="K533" s="73">
        <f>SUMIF(exportMMB!D:D,budgetMMB!A533,exportMMB!F:F)</f>
        <v>0</v>
      </c>
      <c r="L533" s="19">
        <f t="shared" si="656"/>
        <v>0</v>
      </c>
      <c r="M533" s="32"/>
      <c r="N533" s="19">
        <f t="shared" si="657"/>
        <v>0</v>
      </c>
      <c r="O533" s="42"/>
      <c r="P533" s="42"/>
      <c r="Q533" s="42"/>
      <c r="R533" s="42"/>
      <c r="S533" s="19">
        <f t="shared" si="658"/>
        <v>0</v>
      </c>
      <c r="T533" s="42">
        <f t="shared" si="659"/>
        <v>0</v>
      </c>
      <c r="U533" s="42" t="e">
        <f>SUMIF(#REF!,A533,#REF!)</f>
        <v>#REF!</v>
      </c>
      <c r="V533" s="42" t="e">
        <f>SUMIF(#REF!,A533,#REF!)</f>
        <v>#REF!</v>
      </c>
      <c r="W533" s="42" t="e">
        <f t="shared" si="660"/>
        <v>#REF!</v>
      </c>
      <c r="X533" s="42" t="e">
        <f t="shared" si="661"/>
        <v>#REF!</v>
      </c>
      <c r="Y533" s="42" t="e">
        <f t="shared" si="662"/>
        <v>#REF!</v>
      </c>
      <c r="Z533" s="116" t="e">
        <f t="shared" si="663"/>
        <v>#REF!</v>
      </c>
      <c r="AA533" s="120">
        <f t="shared" si="664"/>
        <v>0</v>
      </c>
      <c r="AB533" s="153">
        <f t="shared" si="648"/>
        <v>0</v>
      </c>
      <c r="AC533" s="1"/>
      <c r="AD533" s="1"/>
      <c r="AE533" s="1"/>
      <c r="AF533" s="1"/>
      <c r="AG533" s="1"/>
      <c r="AH533" s="1"/>
      <c r="AI533" s="1"/>
      <c r="AJ533" s="1"/>
      <c r="AK533" s="1"/>
      <c r="AL533" s="1"/>
      <c r="AM533" s="1"/>
      <c r="AN533" s="1"/>
      <c r="AO533" s="1"/>
    </row>
    <row r="534" spans="1:41" s="3" customFormat="1">
      <c r="A534" s="48">
        <v>4605</v>
      </c>
      <c r="B534" s="53" t="s">
        <v>734</v>
      </c>
      <c r="C534" s="53" t="s">
        <v>1030</v>
      </c>
      <c r="D534" s="7"/>
      <c r="E534" s="9"/>
      <c r="F534" s="70">
        <v>1</v>
      </c>
      <c r="G534" s="71"/>
      <c r="H534" s="72">
        <f t="shared" si="655"/>
        <v>1</v>
      </c>
      <c r="I534" s="70">
        <v>1</v>
      </c>
      <c r="J534" s="71" t="s">
        <v>216</v>
      </c>
      <c r="K534" s="73">
        <f>SUMIF(exportMMB!D:D,budgetMMB!A534,exportMMB!F:F)</f>
        <v>0</v>
      </c>
      <c r="L534" s="19">
        <f t="shared" si="656"/>
        <v>0</v>
      </c>
      <c r="M534" s="32"/>
      <c r="N534" s="19">
        <f t="shared" si="657"/>
        <v>0</v>
      </c>
      <c r="O534" s="42"/>
      <c r="P534" s="42"/>
      <c r="Q534" s="42"/>
      <c r="R534" s="42"/>
      <c r="S534" s="19">
        <f t="shared" si="658"/>
        <v>0</v>
      </c>
      <c r="T534" s="42">
        <f t="shared" si="659"/>
        <v>0</v>
      </c>
      <c r="U534" s="42" t="e">
        <f>SUMIF(#REF!,A534,#REF!)</f>
        <v>#REF!</v>
      </c>
      <c r="V534" s="42" t="e">
        <f>SUMIF(#REF!,A534,#REF!)</f>
        <v>#REF!</v>
      </c>
      <c r="W534" s="42" t="e">
        <f t="shared" si="660"/>
        <v>#REF!</v>
      </c>
      <c r="X534" s="42" t="e">
        <f t="shared" si="661"/>
        <v>#REF!</v>
      </c>
      <c r="Y534" s="42" t="e">
        <f t="shared" si="662"/>
        <v>#REF!</v>
      </c>
      <c r="Z534" s="116" t="e">
        <f t="shared" si="663"/>
        <v>#REF!</v>
      </c>
      <c r="AA534" s="120">
        <f t="shared" si="664"/>
        <v>0</v>
      </c>
      <c r="AB534" s="153">
        <f t="shared" si="648"/>
        <v>0</v>
      </c>
      <c r="AC534" s="1"/>
      <c r="AD534" s="1"/>
      <c r="AE534" s="1"/>
      <c r="AF534" s="1"/>
      <c r="AG534" s="1"/>
      <c r="AH534" s="1"/>
      <c r="AI534" s="1"/>
      <c r="AJ534" s="1"/>
      <c r="AK534" s="1"/>
      <c r="AL534" s="1"/>
      <c r="AM534" s="1"/>
      <c r="AN534" s="1"/>
      <c r="AO534" s="1"/>
    </row>
    <row r="535" spans="1:41" s="3" customFormat="1">
      <c r="A535" s="48">
        <v>4606</v>
      </c>
      <c r="B535" s="53" t="s">
        <v>735</v>
      </c>
      <c r="C535" s="53" t="s">
        <v>1030</v>
      </c>
      <c r="D535" s="7"/>
      <c r="E535" s="9"/>
      <c r="F535" s="70">
        <v>1</v>
      </c>
      <c r="G535" s="71"/>
      <c r="H535" s="72">
        <f t="shared" si="655"/>
        <v>1</v>
      </c>
      <c r="I535" s="70">
        <v>1</v>
      </c>
      <c r="J535" s="71" t="s">
        <v>216</v>
      </c>
      <c r="K535" s="73">
        <f>SUMIF(exportMMB!D:D,budgetMMB!A535,exportMMB!F:F)</f>
        <v>0</v>
      </c>
      <c r="L535" s="19">
        <f t="shared" si="656"/>
        <v>0</v>
      </c>
      <c r="M535" s="32"/>
      <c r="N535" s="19">
        <f t="shared" si="657"/>
        <v>0</v>
      </c>
      <c r="O535" s="42"/>
      <c r="P535" s="42"/>
      <c r="Q535" s="42"/>
      <c r="R535" s="42"/>
      <c r="S535" s="19">
        <f t="shared" si="658"/>
        <v>0</v>
      </c>
      <c r="T535" s="42">
        <f t="shared" si="659"/>
        <v>0</v>
      </c>
      <c r="U535" s="42" t="e">
        <f>SUMIF(#REF!,A535,#REF!)</f>
        <v>#REF!</v>
      </c>
      <c r="V535" s="42" t="e">
        <f>SUMIF(#REF!,A535,#REF!)</f>
        <v>#REF!</v>
      </c>
      <c r="W535" s="42" t="e">
        <f t="shared" si="660"/>
        <v>#REF!</v>
      </c>
      <c r="X535" s="42" t="e">
        <f t="shared" si="661"/>
        <v>#REF!</v>
      </c>
      <c r="Y535" s="42" t="e">
        <f t="shared" si="662"/>
        <v>#REF!</v>
      </c>
      <c r="Z535" s="116" t="e">
        <f t="shared" si="663"/>
        <v>#REF!</v>
      </c>
      <c r="AA535" s="120">
        <f t="shared" si="664"/>
        <v>0</v>
      </c>
      <c r="AB535" s="153">
        <f t="shared" si="648"/>
        <v>0</v>
      </c>
      <c r="AC535" s="1"/>
      <c r="AD535" s="1"/>
      <c r="AE535" s="1"/>
      <c r="AF535" s="1"/>
      <c r="AG535" s="1"/>
      <c r="AH535" s="1"/>
      <c r="AI535" s="1"/>
      <c r="AJ535" s="1"/>
      <c r="AK535" s="1"/>
      <c r="AL535" s="1"/>
      <c r="AM535" s="1"/>
      <c r="AN535" s="1"/>
      <c r="AO535" s="1"/>
    </row>
    <row r="536" spans="1:41" s="3" customFormat="1">
      <c r="A536" s="48">
        <v>4610</v>
      </c>
      <c r="B536" s="53" t="s">
        <v>736</v>
      </c>
      <c r="C536" s="53" t="s">
        <v>1030</v>
      </c>
      <c r="D536" s="7"/>
      <c r="E536" s="9"/>
      <c r="F536" s="70">
        <v>1</v>
      </c>
      <c r="G536" s="71"/>
      <c r="H536" s="72">
        <f t="shared" si="655"/>
        <v>1</v>
      </c>
      <c r="I536" s="70">
        <v>1</v>
      </c>
      <c r="J536" s="71" t="s">
        <v>216</v>
      </c>
      <c r="K536" s="73">
        <f>SUMIF(exportMMB!D:D,budgetMMB!A536,exportMMB!F:F)</f>
        <v>0</v>
      </c>
      <c r="L536" s="19">
        <f t="shared" si="656"/>
        <v>0</v>
      </c>
      <c r="M536" s="32"/>
      <c r="N536" s="19">
        <f t="shared" si="657"/>
        <v>0</v>
      </c>
      <c r="O536" s="42"/>
      <c r="P536" s="42"/>
      <c r="Q536" s="42"/>
      <c r="R536" s="42"/>
      <c r="S536" s="19">
        <f t="shared" si="658"/>
        <v>0</v>
      </c>
      <c r="T536" s="42">
        <f t="shared" si="659"/>
        <v>0</v>
      </c>
      <c r="U536" s="42" t="e">
        <f>SUMIF(#REF!,A536,#REF!)</f>
        <v>#REF!</v>
      </c>
      <c r="V536" s="42" t="e">
        <f>SUMIF(#REF!,A536,#REF!)</f>
        <v>#REF!</v>
      </c>
      <c r="W536" s="42" t="e">
        <f t="shared" si="660"/>
        <v>#REF!</v>
      </c>
      <c r="X536" s="42" t="e">
        <f t="shared" si="661"/>
        <v>#REF!</v>
      </c>
      <c r="Y536" s="42" t="e">
        <f t="shared" si="662"/>
        <v>#REF!</v>
      </c>
      <c r="Z536" s="116" t="e">
        <f t="shared" si="663"/>
        <v>#REF!</v>
      </c>
      <c r="AA536" s="120">
        <f t="shared" si="664"/>
        <v>0</v>
      </c>
      <c r="AB536" s="153">
        <f t="shared" si="648"/>
        <v>0</v>
      </c>
      <c r="AC536" s="1"/>
      <c r="AD536" s="1"/>
      <c r="AE536" s="1"/>
      <c r="AF536" s="1"/>
      <c r="AG536" s="1"/>
      <c r="AH536" s="1"/>
      <c r="AI536" s="1"/>
      <c r="AJ536" s="1"/>
      <c r="AK536" s="1"/>
      <c r="AL536" s="1"/>
      <c r="AM536" s="1"/>
      <c r="AN536" s="1"/>
      <c r="AO536" s="1"/>
    </row>
    <row r="537" spans="1:41" s="3" customFormat="1">
      <c r="A537" s="48">
        <v>4611</v>
      </c>
      <c r="B537" s="53" t="s">
        <v>737</v>
      </c>
      <c r="C537" s="53" t="s">
        <v>1030</v>
      </c>
      <c r="D537" s="7"/>
      <c r="E537" s="9"/>
      <c r="F537" s="70">
        <v>1</v>
      </c>
      <c r="G537" s="71"/>
      <c r="H537" s="72">
        <f t="shared" si="655"/>
        <v>1</v>
      </c>
      <c r="I537" s="70">
        <v>1</v>
      </c>
      <c r="J537" s="71" t="s">
        <v>216</v>
      </c>
      <c r="K537" s="73">
        <f>SUMIF(exportMMB!D:D,budgetMMB!A537,exportMMB!F:F)</f>
        <v>0</v>
      </c>
      <c r="L537" s="19">
        <f t="shared" si="656"/>
        <v>0</v>
      </c>
      <c r="M537" s="32"/>
      <c r="N537" s="19">
        <f t="shared" si="657"/>
        <v>0</v>
      </c>
      <c r="O537" s="42"/>
      <c r="P537" s="42"/>
      <c r="Q537" s="42"/>
      <c r="R537" s="42"/>
      <c r="S537" s="19">
        <f t="shared" si="658"/>
        <v>0</v>
      </c>
      <c r="T537" s="42">
        <f t="shared" si="659"/>
        <v>0</v>
      </c>
      <c r="U537" s="42" t="e">
        <f>SUMIF(#REF!,A537,#REF!)</f>
        <v>#REF!</v>
      </c>
      <c r="V537" s="42" t="e">
        <f>SUMIF(#REF!,A537,#REF!)</f>
        <v>#REF!</v>
      </c>
      <c r="W537" s="42" t="e">
        <f t="shared" si="660"/>
        <v>#REF!</v>
      </c>
      <c r="X537" s="42" t="e">
        <f t="shared" si="661"/>
        <v>#REF!</v>
      </c>
      <c r="Y537" s="42" t="e">
        <f t="shared" si="662"/>
        <v>#REF!</v>
      </c>
      <c r="Z537" s="116" t="e">
        <f t="shared" si="663"/>
        <v>#REF!</v>
      </c>
      <c r="AA537" s="120">
        <f t="shared" si="664"/>
        <v>0</v>
      </c>
      <c r="AB537" s="153">
        <f t="shared" si="648"/>
        <v>0</v>
      </c>
      <c r="AC537" s="1"/>
      <c r="AD537" s="1"/>
      <c r="AE537" s="1"/>
      <c r="AF537" s="1"/>
      <c r="AG537" s="1"/>
      <c r="AH537" s="1"/>
      <c r="AI537" s="1"/>
      <c r="AJ537" s="1"/>
      <c r="AK537" s="1"/>
      <c r="AL537" s="1"/>
      <c r="AM537" s="1"/>
      <c r="AN537" s="1"/>
      <c r="AO537" s="1"/>
    </row>
    <row r="538" spans="1:41" s="3" customFormat="1">
      <c r="A538" s="48">
        <v>4612</v>
      </c>
      <c r="B538" s="53" t="s">
        <v>738</v>
      </c>
      <c r="C538" s="53" t="s">
        <v>1030</v>
      </c>
      <c r="D538" s="7"/>
      <c r="E538" s="9"/>
      <c r="F538" s="70">
        <v>1</v>
      </c>
      <c r="G538" s="71"/>
      <c r="H538" s="72">
        <f t="shared" ref="H538:H545" si="665">SUM(E538:G538)</f>
        <v>1</v>
      </c>
      <c r="I538" s="70">
        <v>1</v>
      </c>
      <c r="J538" s="71" t="s">
        <v>216</v>
      </c>
      <c r="K538" s="73">
        <f>SUMIF(exportMMB!D:D,budgetMMB!A538,exportMMB!F:F)</f>
        <v>0</v>
      </c>
      <c r="L538" s="19">
        <f t="shared" si="656"/>
        <v>0</v>
      </c>
      <c r="M538" s="32"/>
      <c r="N538" s="19">
        <f t="shared" si="657"/>
        <v>0</v>
      </c>
      <c r="O538" s="42"/>
      <c r="P538" s="42"/>
      <c r="Q538" s="42"/>
      <c r="R538" s="42"/>
      <c r="S538" s="19">
        <f t="shared" si="658"/>
        <v>0</v>
      </c>
      <c r="T538" s="42">
        <f t="shared" si="659"/>
        <v>0</v>
      </c>
      <c r="U538" s="42" t="e">
        <f>SUMIF(#REF!,A538,#REF!)</f>
        <v>#REF!</v>
      </c>
      <c r="V538" s="42" t="e">
        <f>SUMIF(#REF!,A538,#REF!)</f>
        <v>#REF!</v>
      </c>
      <c r="W538" s="42" t="e">
        <f t="shared" si="660"/>
        <v>#REF!</v>
      </c>
      <c r="X538" s="42" t="e">
        <f t="shared" si="661"/>
        <v>#REF!</v>
      </c>
      <c r="Y538" s="42" t="e">
        <f t="shared" si="662"/>
        <v>#REF!</v>
      </c>
      <c r="Z538" s="116" t="e">
        <f t="shared" si="663"/>
        <v>#REF!</v>
      </c>
      <c r="AA538" s="120">
        <f t="shared" si="664"/>
        <v>0</v>
      </c>
      <c r="AB538" s="153">
        <f t="shared" si="648"/>
        <v>0</v>
      </c>
      <c r="AC538" s="1"/>
      <c r="AD538" s="1"/>
      <c r="AE538" s="1"/>
      <c r="AF538" s="1"/>
      <c r="AG538" s="1"/>
      <c r="AH538" s="1"/>
      <c r="AI538" s="1"/>
      <c r="AJ538" s="1"/>
      <c r="AK538" s="1"/>
      <c r="AL538" s="1"/>
      <c r="AM538" s="1"/>
      <c r="AN538" s="1"/>
      <c r="AO538" s="1"/>
    </row>
    <row r="539" spans="1:41" s="3" customFormat="1">
      <c r="A539" s="48">
        <v>4613</v>
      </c>
      <c r="B539" s="53" t="s">
        <v>739</v>
      </c>
      <c r="C539" s="53" t="s">
        <v>1030</v>
      </c>
      <c r="D539" s="7"/>
      <c r="E539" s="9"/>
      <c r="F539" s="70">
        <v>1</v>
      </c>
      <c r="G539" s="71"/>
      <c r="H539" s="72">
        <f t="shared" si="665"/>
        <v>1</v>
      </c>
      <c r="I539" s="70">
        <v>1</v>
      </c>
      <c r="J539" s="71" t="s">
        <v>216</v>
      </c>
      <c r="K539" s="73">
        <f>SUMIF(exportMMB!D:D,budgetMMB!A539,exportMMB!F:F)</f>
        <v>0</v>
      </c>
      <c r="L539" s="19">
        <f t="shared" si="656"/>
        <v>0</v>
      </c>
      <c r="M539" s="32"/>
      <c r="N539" s="19">
        <f t="shared" si="657"/>
        <v>0</v>
      </c>
      <c r="O539" s="42"/>
      <c r="P539" s="42"/>
      <c r="Q539" s="42"/>
      <c r="R539" s="42"/>
      <c r="S539" s="19">
        <f t="shared" si="658"/>
        <v>0</v>
      </c>
      <c r="T539" s="42">
        <f t="shared" si="659"/>
        <v>0</v>
      </c>
      <c r="U539" s="42" t="e">
        <f>SUMIF(#REF!,A539,#REF!)</f>
        <v>#REF!</v>
      </c>
      <c r="V539" s="42" t="e">
        <f>SUMIF(#REF!,A539,#REF!)</f>
        <v>#REF!</v>
      </c>
      <c r="W539" s="42" t="e">
        <f t="shared" si="660"/>
        <v>#REF!</v>
      </c>
      <c r="X539" s="42" t="e">
        <f t="shared" si="661"/>
        <v>#REF!</v>
      </c>
      <c r="Y539" s="42" t="e">
        <f t="shared" si="662"/>
        <v>#REF!</v>
      </c>
      <c r="Z539" s="116" t="e">
        <f t="shared" si="663"/>
        <v>#REF!</v>
      </c>
      <c r="AA539" s="120">
        <f t="shared" si="664"/>
        <v>0</v>
      </c>
      <c r="AB539" s="153">
        <f t="shared" si="648"/>
        <v>0</v>
      </c>
      <c r="AC539" s="1"/>
      <c r="AD539" s="1"/>
      <c r="AE539" s="1"/>
      <c r="AF539" s="1"/>
      <c r="AG539" s="1"/>
      <c r="AH539" s="1"/>
      <c r="AI539" s="1"/>
      <c r="AJ539" s="1"/>
      <c r="AK539" s="1"/>
      <c r="AL539" s="1"/>
      <c r="AM539" s="1"/>
      <c r="AN539" s="1"/>
      <c r="AO539" s="1"/>
    </row>
    <row r="540" spans="1:41" s="3" customFormat="1">
      <c r="A540" s="48">
        <v>4614</v>
      </c>
      <c r="B540" s="53" t="s">
        <v>740</v>
      </c>
      <c r="C540" s="53" t="s">
        <v>1030</v>
      </c>
      <c r="D540" s="7"/>
      <c r="E540" s="9"/>
      <c r="F540" s="70">
        <v>1</v>
      </c>
      <c r="G540" s="71"/>
      <c r="H540" s="72">
        <f t="shared" si="665"/>
        <v>1</v>
      </c>
      <c r="I540" s="70">
        <v>1</v>
      </c>
      <c r="J540" s="71" t="s">
        <v>216</v>
      </c>
      <c r="K540" s="73">
        <f>SUMIF(exportMMB!D:D,budgetMMB!A540,exportMMB!F:F)</f>
        <v>0</v>
      </c>
      <c r="L540" s="19">
        <f t="shared" si="656"/>
        <v>0</v>
      </c>
      <c r="M540" s="32"/>
      <c r="N540" s="19">
        <f t="shared" si="657"/>
        <v>0</v>
      </c>
      <c r="O540" s="42"/>
      <c r="P540" s="42"/>
      <c r="Q540" s="42"/>
      <c r="R540" s="42"/>
      <c r="S540" s="19">
        <f t="shared" si="658"/>
        <v>0</v>
      </c>
      <c r="T540" s="42">
        <f t="shared" si="659"/>
        <v>0</v>
      </c>
      <c r="U540" s="42" t="e">
        <f>SUMIF(#REF!,A540,#REF!)</f>
        <v>#REF!</v>
      </c>
      <c r="V540" s="42" t="e">
        <f>SUMIF(#REF!,A540,#REF!)</f>
        <v>#REF!</v>
      </c>
      <c r="W540" s="42" t="e">
        <f t="shared" si="660"/>
        <v>#REF!</v>
      </c>
      <c r="X540" s="42" t="e">
        <f t="shared" si="661"/>
        <v>#REF!</v>
      </c>
      <c r="Y540" s="42" t="e">
        <f t="shared" si="662"/>
        <v>#REF!</v>
      </c>
      <c r="Z540" s="116" t="e">
        <f t="shared" si="663"/>
        <v>#REF!</v>
      </c>
      <c r="AA540" s="120">
        <f t="shared" si="664"/>
        <v>0</v>
      </c>
      <c r="AB540" s="153">
        <f t="shared" si="648"/>
        <v>0</v>
      </c>
      <c r="AC540" s="1"/>
      <c r="AD540" s="1"/>
      <c r="AE540" s="1"/>
      <c r="AF540" s="1"/>
      <c r="AG540" s="1"/>
      <c r="AH540" s="1"/>
      <c r="AI540" s="1"/>
      <c r="AJ540" s="1"/>
      <c r="AK540" s="1"/>
      <c r="AL540" s="1"/>
      <c r="AM540" s="1"/>
      <c r="AN540" s="1"/>
      <c r="AO540" s="1"/>
    </row>
    <row r="541" spans="1:41" s="3" customFormat="1">
      <c r="A541" s="48">
        <v>4620</v>
      </c>
      <c r="B541" s="53" t="s">
        <v>741</v>
      </c>
      <c r="C541" s="53" t="s">
        <v>1030</v>
      </c>
      <c r="D541" s="7"/>
      <c r="E541" s="9"/>
      <c r="F541" s="70">
        <v>1</v>
      </c>
      <c r="G541" s="71"/>
      <c r="H541" s="72">
        <f t="shared" si="665"/>
        <v>1</v>
      </c>
      <c r="I541" s="70">
        <v>1</v>
      </c>
      <c r="J541" s="71" t="s">
        <v>216</v>
      </c>
      <c r="K541" s="73">
        <f>SUMIF(exportMMB!D:D,budgetMMB!A541,exportMMB!F:F)</f>
        <v>0</v>
      </c>
      <c r="L541" s="19">
        <f t="shared" si="656"/>
        <v>0</v>
      </c>
      <c r="M541" s="32"/>
      <c r="N541" s="19">
        <f t="shared" si="657"/>
        <v>0</v>
      </c>
      <c r="O541" s="42"/>
      <c r="P541" s="42"/>
      <c r="Q541" s="42"/>
      <c r="R541" s="42"/>
      <c r="S541" s="19">
        <f t="shared" si="658"/>
        <v>0</v>
      </c>
      <c r="T541" s="42">
        <f t="shared" si="659"/>
        <v>0</v>
      </c>
      <c r="U541" s="42" t="e">
        <f>SUMIF(#REF!,A541,#REF!)</f>
        <v>#REF!</v>
      </c>
      <c r="V541" s="42" t="e">
        <f>SUMIF(#REF!,A541,#REF!)</f>
        <v>#REF!</v>
      </c>
      <c r="W541" s="42" t="e">
        <f t="shared" si="660"/>
        <v>#REF!</v>
      </c>
      <c r="X541" s="42" t="e">
        <f t="shared" si="661"/>
        <v>#REF!</v>
      </c>
      <c r="Y541" s="42" t="e">
        <f t="shared" si="662"/>
        <v>#REF!</v>
      </c>
      <c r="Z541" s="116" t="e">
        <f t="shared" si="663"/>
        <v>#REF!</v>
      </c>
      <c r="AA541" s="120">
        <f t="shared" si="664"/>
        <v>0</v>
      </c>
      <c r="AB541" s="153">
        <f t="shared" si="648"/>
        <v>0</v>
      </c>
      <c r="AC541" s="1"/>
      <c r="AD541" s="1"/>
      <c r="AE541" s="1"/>
      <c r="AF541" s="1"/>
      <c r="AG541" s="1"/>
      <c r="AH541" s="1"/>
      <c r="AI541" s="1"/>
      <c r="AJ541" s="1"/>
      <c r="AK541" s="1"/>
      <c r="AL541" s="1"/>
      <c r="AM541" s="1"/>
      <c r="AN541" s="1"/>
      <c r="AO541" s="1"/>
    </row>
    <row r="542" spans="1:41" s="3" customFormat="1">
      <c r="A542" s="48">
        <v>4630</v>
      </c>
      <c r="B542" s="53" t="s">
        <v>742</v>
      </c>
      <c r="C542" s="53" t="s">
        <v>1030</v>
      </c>
      <c r="D542" s="7"/>
      <c r="E542" s="9"/>
      <c r="F542" s="70">
        <v>1</v>
      </c>
      <c r="G542" s="71"/>
      <c r="H542" s="72">
        <f t="shared" si="665"/>
        <v>1</v>
      </c>
      <c r="I542" s="70">
        <v>1</v>
      </c>
      <c r="J542" s="71" t="s">
        <v>216</v>
      </c>
      <c r="K542" s="73">
        <f>SUMIF(exportMMB!D:D,budgetMMB!A542,exportMMB!F:F)</f>
        <v>0</v>
      </c>
      <c r="L542" s="19">
        <f t="shared" si="656"/>
        <v>0</v>
      </c>
      <c r="M542" s="32"/>
      <c r="N542" s="19">
        <f t="shared" si="657"/>
        <v>0</v>
      </c>
      <c r="O542" s="42"/>
      <c r="P542" s="42"/>
      <c r="Q542" s="42"/>
      <c r="R542" s="42"/>
      <c r="S542" s="19">
        <f t="shared" si="658"/>
        <v>0</v>
      </c>
      <c r="T542" s="42">
        <f t="shared" si="659"/>
        <v>0</v>
      </c>
      <c r="U542" s="42" t="e">
        <f>SUMIF(#REF!,A542,#REF!)</f>
        <v>#REF!</v>
      </c>
      <c r="V542" s="42" t="e">
        <f>SUMIF(#REF!,A542,#REF!)</f>
        <v>#REF!</v>
      </c>
      <c r="W542" s="42" t="e">
        <f t="shared" si="660"/>
        <v>#REF!</v>
      </c>
      <c r="X542" s="42" t="e">
        <f t="shared" si="661"/>
        <v>#REF!</v>
      </c>
      <c r="Y542" s="42" t="e">
        <f t="shared" si="662"/>
        <v>#REF!</v>
      </c>
      <c r="Z542" s="116" t="e">
        <f t="shared" si="663"/>
        <v>#REF!</v>
      </c>
      <c r="AA542" s="120">
        <f t="shared" si="664"/>
        <v>0</v>
      </c>
      <c r="AB542" s="153">
        <f t="shared" si="648"/>
        <v>0</v>
      </c>
      <c r="AC542" s="1"/>
      <c r="AD542" s="1"/>
      <c r="AE542" s="1"/>
      <c r="AF542" s="1"/>
      <c r="AG542" s="1"/>
      <c r="AH542" s="1"/>
      <c r="AI542" s="1"/>
      <c r="AJ542" s="1"/>
      <c r="AK542" s="1"/>
      <c r="AL542" s="1"/>
      <c r="AM542" s="1"/>
      <c r="AN542" s="1"/>
      <c r="AO542" s="1"/>
    </row>
    <row r="543" spans="1:41" s="3" customFormat="1">
      <c r="A543" s="48">
        <v>4631</v>
      </c>
      <c r="B543" s="53" t="s">
        <v>743</v>
      </c>
      <c r="C543" s="53" t="s">
        <v>1030</v>
      </c>
      <c r="D543" s="7"/>
      <c r="E543" s="9"/>
      <c r="F543" s="70">
        <v>1</v>
      </c>
      <c r="G543" s="71"/>
      <c r="H543" s="72">
        <f t="shared" si="665"/>
        <v>1</v>
      </c>
      <c r="I543" s="70">
        <v>1</v>
      </c>
      <c r="J543" s="71" t="s">
        <v>216</v>
      </c>
      <c r="K543" s="73">
        <f>SUMIF(exportMMB!D:D,budgetMMB!A543,exportMMB!F:F)</f>
        <v>0</v>
      </c>
      <c r="L543" s="19">
        <f t="shared" si="656"/>
        <v>0</v>
      </c>
      <c r="M543" s="32"/>
      <c r="N543" s="19">
        <f t="shared" si="657"/>
        <v>0</v>
      </c>
      <c r="O543" s="42"/>
      <c r="P543" s="42"/>
      <c r="Q543" s="42"/>
      <c r="R543" s="42"/>
      <c r="S543" s="19">
        <f t="shared" si="658"/>
        <v>0</v>
      </c>
      <c r="T543" s="42">
        <f t="shared" si="659"/>
        <v>0</v>
      </c>
      <c r="U543" s="42" t="e">
        <f>SUMIF(#REF!,A543,#REF!)</f>
        <v>#REF!</v>
      </c>
      <c r="V543" s="42" t="e">
        <f>SUMIF(#REF!,A543,#REF!)</f>
        <v>#REF!</v>
      </c>
      <c r="W543" s="42" t="e">
        <f t="shared" si="660"/>
        <v>#REF!</v>
      </c>
      <c r="X543" s="42" t="e">
        <f t="shared" si="661"/>
        <v>#REF!</v>
      </c>
      <c r="Y543" s="42" t="e">
        <f t="shared" si="662"/>
        <v>#REF!</v>
      </c>
      <c r="Z543" s="116" t="e">
        <f t="shared" si="663"/>
        <v>#REF!</v>
      </c>
      <c r="AA543" s="120">
        <f t="shared" si="664"/>
        <v>0</v>
      </c>
      <c r="AB543" s="153">
        <f t="shared" si="648"/>
        <v>0</v>
      </c>
      <c r="AC543" s="1"/>
      <c r="AD543" s="1"/>
      <c r="AE543" s="1"/>
      <c r="AF543" s="1"/>
      <c r="AG543" s="1"/>
      <c r="AH543" s="1"/>
      <c r="AI543" s="1"/>
      <c r="AJ543" s="1"/>
      <c r="AK543" s="1"/>
      <c r="AL543" s="1"/>
      <c r="AM543" s="1"/>
      <c r="AN543" s="1"/>
      <c r="AO543" s="1"/>
    </row>
    <row r="544" spans="1:41" s="3" customFormat="1">
      <c r="A544" s="48">
        <v>4632</v>
      </c>
      <c r="B544" s="53" t="s">
        <v>744</v>
      </c>
      <c r="C544" s="53" t="s">
        <v>1030</v>
      </c>
      <c r="D544" s="7"/>
      <c r="E544" s="9"/>
      <c r="F544" s="70">
        <v>1</v>
      </c>
      <c r="G544" s="71"/>
      <c r="H544" s="72">
        <f t="shared" si="665"/>
        <v>1</v>
      </c>
      <c r="I544" s="70">
        <v>1</v>
      </c>
      <c r="J544" s="71" t="s">
        <v>216</v>
      </c>
      <c r="K544" s="73">
        <f>SUMIF(exportMMB!D:D,budgetMMB!A544,exportMMB!F:F)</f>
        <v>0</v>
      </c>
      <c r="L544" s="19">
        <f t="shared" si="656"/>
        <v>0</v>
      </c>
      <c r="M544" s="32"/>
      <c r="N544" s="19">
        <f t="shared" si="657"/>
        <v>0</v>
      </c>
      <c r="O544" s="42"/>
      <c r="P544" s="42"/>
      <c r="Q544" s="42"/>
      <c r="R544" s="42"/>
      <c r="S544" s="19">
        <f t="shared" si="658"/>
        <v>0</v>
      </c>
      <c r="T544" s="42">
        <f t="shared" si="659"/>
        <v>0</v>
      </c>
      <c r="U544" s="42" t="e">
        <f>SUMIF(#REF!,A544,#REF!)</f>
        <v>#REF!</v>
      </c>
      <c r="V544" s="42" t="e">
        <f>SUMIF(#REF!,A544,#REF!)</f>
        <v>#REF!</v>
      </c>
      <c r="W544" s="42" t="e">
        <f t="shared" si="660"/>
        <v>#REF!</v>
      </c>
      <c r="X544" s="42" t="e">
        <f t="shared" si="661"/>
        <v>#REF!</v>
      </c>
      <c r="Y544" s="42" t="e">
        <f t="shared" si="662"/>
        <v>#REF!</v>
      </c>
      <c r="Z544" s="116" t="e">
        <f t="shared" si="663"/>
        <v>#REF!</v>
      </c>
      <c r="AA544" s="120">
        <f t="shared" si="664"/>
        <v>0</v>
      </c>
      <c r="AB544" s="153">
        <f t="shared" si="648"/>
        <v>0</v>
      </c>
      <c r="AC544" s="1"/>
      <c r="AD544" s="1"/>
      <c r="AE544" s="1"/>
      <c r="AF544" s="1"/>
      <c r="AG544" s="1"/>
      <c r="AH544" s="1"/>
      <c r="AI544" s="1"/>
      <c r="AJ544" s="1"/>
      <c r="AK544" s="1"/>
      <c r="AL544" s="1"/>
      <c r="AM544" s="1"/>
      <c r="AN544" s="1"/>
      <c r="AO544" s="1"/>
    </row>
    <row r="545" spans="1:41" s="3" customFormat="1">
      <c r="A545" s="48">
        <v>4640</v>
      </c>
      <c r="B545" s="53" t="s">
        <v>745</v>
      </c>
      <c r="C545" s="53" t="s">
        <v>1030</v>
      </c>
      <c r="D545" s="7"/>
      <c r="E545" s="9"/>
      <c r="F545" s="70">
        <v>1</v>
      </c>
      <c r="G545" s="71"/>
      <c r="H545" s="72">
        <f t="shared" si="665"/>
        <v>1</v>
      </c>
      <c r="I545" s="70">
        <v>1</v>
      </c>
      <c r="J545" s="71" t="s">
        <v>216</v>
      </c>
      <c r="K545" s="73">
        <f>SUMIF(exportMMB!D:D,budgetMMB!A545,exportMMB!F:F)</f>
        <v>0</v>
      </c>
      <c r="L545" s="19">
        <f t="shared" si="656"/>
        <v>0</v>
      </c>
      <c r="M545" s="32"/>
      <c r="N545" s="19">
        <f t="shared" si="657"/>
        <v>0</v>
      </c>
      <c r="O545" s="42"/>
      <c r="P545" s="42"/>
      <c r="Q545" s="42"/>
      <c r="R545" s="42"/>
      <c r="S545" s="19">
        <f t="shared" si="658"/>
        <v>0</v>
      </c>
      <c r="T545" s="42">
        <f t="shared" si="659"/>
        <v>0</v>
      </c>
      <c r="U545" s="42" t="e">
        <f>SUMIF(#REF!,A545,#REF!)</f>
        <v>#REF!</v>
      </c>
      <c r="V545" s="42" t="e">
        <f>SUMIF(#REF!,A545,#REF!)</f>
        <v>#REF!</v>
      </c>
      <c r="W545" s="42" t="e">
        <f t="shared" si="660"/>
        <v>#REF!</v>
      </c>
      <c r="X545" s="42" t="e">
        <f t="shared" si="661"/>
        <v>#REF!</v>
      </c>
      <c r="Y545" s="42" t="e">
        <f t="shared" si="662"/>
        <v>#REF!</v>
      </c>
      <c r="Z545" s="116" t="e">
        <f t="shared" si="663"/>
        <v>#REF!</v>
      </c>
      <c r="AA545" s="120">
        <f t="shared" si="664"/>
        <v>0</v>
      </c>
      <c r="AB545" s="153">
        <f t="shared" si="648"/>
        <v>0</v>
      </c>
      <c r="AC545" s="1"/>
      <c r="AD545" s="1"/>
      <c r="AE545" s="1"/>
      <c r="AF545" s="1"/>
      <c r="AG545" s="1"/>
      <c r="AH545" s="1"/>
      <c r="AI545" s="1"/>
      <c r="AJ545" s="1"/>
      <c r="AK545" s="1"/>
      <c r="AL545" s="1"/>
      <c r="AM545" s="1"/>
      <c r="AN545" s="1"/>
      <c r="AO545" s="1"/>
    </row>
    <row r="546" spans="1:41" s="3" customFormat="1">
      <c r="A546" s="48">
        <v>4645</v>
      </c>
      <c r="B546" s="53" t="s">
        <v>746</v>
      </c>
      <c r="C546" s="53" t="s">
        <v>1030</v>
      </c>
      <c r="D546" s="7"/>
      <c r="E546" s="9"/>
      <c r="F546" s="70">
        <v>1</v>
      </c>
      <c r="G546" s="71"/>
      <c r="H546" s="72">
        <f t="shared" ref="H546:H547" si="666">SUM(E546:G546)</f>
        <v>1</v>
      </c>
      <c r="I546" s="70">
        <v>1</v>
      </c>
      <c r="J546" s="71" t="s">
        <v>216</v>
      </c>
      <c r="K546" s="73">
        <f>SUMIF(exportMMB!D:D,budgetMMB!A546,exportMMB!F:F)</f>
        <v>0</v>
      </c>
      <c r="L546" s="19">
        <f t="shared" si="656"/>
        <v>0</v>
      </c>
      <c r="M546" s="32"/>
      <c r="N546" s="19">
        <f t="shared" si="657"/>
        <v>0</v>
      </c>
      <c r="O546" s="42"/>
      <c r="P546" s="42"/>
      <c r="Q546" s="42"/>
      <c r="R546" s="42"/>
      <c r="S546" s="19">
        <f t="shared" si="658"/>
        <v>0</v>
      </c>
      <c r="T546" s="42">
        <f t="shared" si="659"/>
        <v>0</v>
      </c>
      <c r="U546" s="42" t="e">
        <f>SUMIF(#REF!,A546,#REF!)</f>
        <v>#REF!</v>
      </c>
      <c r="V546" s="42" t="e">
        <f>SUMIF(#REF!,A546,#REF!)</f>
        <v>#REF!</v>
      </c>
      <c r="W546" s="42" t="e">
        <f t="shared" si="660"/>
        <v>#REF!</v>
      </c>
      <c r="X546" s="42" t="e">
        <f t="shared" si="661"/>
        <v>#REF!</v>
      </c>
      <c r="Y546" s="42" t="e">
        <f t="shared" si="662"/>
        <v>#REF!</v>
      </c>
      <c r="Z546" s="116" t="e">
        <f t="shared" si="663"/>
        <v>#REF!</v>
      </c>
      <c r="AA546" s="120">
        <f t="shared" si="664"/>
        <v>0</v>
      </c>
      <c r="AB546" s="153">
        <f t="shared" si="648"/>
        <v>0</v>
      </c>
      <c r="AC546" s="1"/>
      <c r="AD546" s="1"/>
      <c r="AE546" s="1"/>
      <c r="AF546" s="1"/>
      <c r="AG546" s="1"/>
      <c r="AH546" s="1"/>
      <c r="AI546" s="1"/>
      <c r="AJ546" s="1"/>
      <c r="AK546" s="1"/>
      <c r="AL546" s="1"/>
      <c r="AM546" s="1"/>
      <c r="AN546" s="1"/>
      <c r="AO546" s="1"/>
    </row>
    <row r="547" spans="1:41" s="3" customFormat="1">
      <c r="A547" s="48">
        <v>4646</v>
      </c>
      <c r="B547" s="53" t="s">
        <v>747</v>
      </c>
      <c r="C547" s="53" t="s">
        <v>1030</v>
      </c>
      <c r="D547" s="7"/>
      <c r="E547" s="9"/>
      <c r="F547" s="70">
        <v>1</v>
      </c>
      <c r="G547" s="71"/>
      <c r="H547" s="72">
        <f t="shared" si="666"/>
        <v>1</v>
      </c>
      <c r="I547" s="70">
        <v>1</v>
      </c>
      <c r="J547" s="71" t="s">
        <v>216</v>
      </c>
      <c r="K547" s="73">
        <f>SUMIF(exportMMB!D:D,budgetMMB!A547,exportMMB!F:F)</f>
        <v>0</v>
      </c>
      <c r="L547" s="19">
        <f t="shared" si="656"/>
        <v>0</v>
      </c>
      <c r="M547" s="32"/>
      <c r="N547" s="19">
        <f t="shared" si="657"/>
        <v>0</v>
      </c>
      <c r="O547" s="42"/>
      <c r="P547" s="42"/>
      <c r="Q547" s="42"/>
      <c r="R547" s="42"/>
      <c r="S547" s="19">
        <f t="shared" si="658"/>
        <v>0</v>
      </c>
      <c r="T547" s="42">
        <f t="shared" si="659"/>
        <v>0</v>
      </c>
      <c r="U547" s="42" t="e">
        <f>SUMIF(#REF!,A547,#REF!)</f>
        <v>#REF!</v>
      </c>
      <c r="V547" s="42" t="e">
        <f>SUMIF(#REF!,A547,#REF!)</f>
        <v>#REF!</v>
      </c>
      <c r="W547" s="42" t="e">
        <f t="shared" si="660"/>
        <v>#REF!</v>
      </c>
      <c r="X547" s="42" t="e">
        <f t="shared" si="661"/>
        <v>#REF!</v>
      </c>
      <c r="Y547" s="42" t="e">
        <f t="shared" si="662"/>
        <v>#REF!</v>
      </c>
      <c r="Z547" s="116" t="e">
        <f t="shared" si="663"/>
        <v>#REF!</v>
      </c>
      <c r="AA547" s="120">
        <f t="shared" si="664"/>
        <v>0</v>
      </c>
      <c r="AB547" s="153">
        <f t="shared" si="648"/>
        <v>0</v>
      </c>
      <c r="AC547" s="1"/>
      <c r="AD547" s="1"/>
      <c r="AE547" s="1"/>
      <c r="AF547" s="1"/>
      <c r="AG547" s="1"/>
      <c r="AH547" s="1"/>
      <c r="AI547" s="1"/>
      <c r="AJ547" s="1"/>
      <c r="AK547" s="1"/>
      <c r="AL547" s="1"/>
      <c r="AM547" s="1"/>
      <c r="AN547" s="1"/>
      <c r="AO547" s="1"/>
    </row>
    <row r="548" spans="1:41" s="3" customFormat="1">
      <c r="A548" s="48"/>
      <c r="B548" s="55" t="s">
        <v>253</v>
      </c>
      <c r="C548" s="55"/>
      <c r="D548" s="7"/>
      <c r="E548" s="4"/>
      <c r="F548" s="70"/>
      <c r="G548" s="71"/>
      <c r="H548" s="72"/>
      <c r="I548" s="70"/>
      <c r="J548" s="71"/>
      <c r="K548" s="73"/>
      <c r="L548" s="21">
        <f>SUM(L532:L547)</f>
        <v>0</v>
      </c>
      <c r="M548" s="28">
        <f t="shared" ref="M548:T548" si="667">SUM(M532:M547)</f>
        <v>0</v>
      </c>
      <c r="N548" s="21">
        <f t="shared" si="667"/>
        <v>0</v>
      </c>
      <c r="O548" s="43">
        <f t="shared" si="667"/>
        <v>0</v>
      </c>
      <c r="P548" s="43">
        <f t="shared" si="667"/>
        <v>0</v>
      </c>
      <c r="Q548" s="43">
        <f t="shared" ref="Q548" si="668">SUM(Q532:Q547)</f>
        <v>0</v>
      </c>
      <c r="R548" s="43">
        <f t="shared" si="667"/>
        <v>0</v>
      </c>
      <c r="S548" s="19">
        <f t="shared" si="667"/>
        <v>0</v>
      </c>
      <c r="T548" s="43">
        <f t="shared" si="667"/>
        <v>0</v>
      </c>
      <c r="U548" s="46" t="e">
        <f t="shared" ref="U548:V548" si="669">SUM(U532:U547)</f>
        <v>#REF!</v>
      </c>
      <c r="V548" s="46" t="e">
        <f t="shared" si="669"/>
        <v>#REF!</v>
      </c>
      <c r="W548" s="46" t="e">
        <f t="shared" ref="W548:AA548" si="670">SUM(W532:W547)</f>
        <v>#REF!</v>
      </c>
      <c r="X548" s="46" t="e">
        <f t="shared" si="670"/>
        <v>#REF!</v>
      </c>
      <c r="Y548" s="46" t="e">
        <f t="shared" si="670"/>
        <v>#REF!</v>
      </c>
      <c r="Z548" s="142" t="e">
        <f t="shared" si="670"/>
        <v>#REF!</v>
      </c>
      <c r="AA548" s="143">
        <f t="shared" si="670"/>
        <v>0</v>
      </c>
      <c r="AB548" s="161">
        <f t="shared" ref="AB548" si="671">SUM(AB532:AB547)</f>
        <v>0</v>
      </c>
      <c r="AC548" s="1"/>
      <c r="AD548" s="1"/>
      <c r="AE548" s="1"/>
      <c r="AF548" s="1"/>
      <c r="AG548" s="1"/>
      <c r="AH548" s="1"/>
      <c r="AI548" s="1"/>
      <c r="AJ548" s="1"/>
      <c r="AK548" s="1"/>
      <c r="AL548" s="1"/>
      <c r="AM548" s="1"/>
      <c r="AN548" s="1"/>
      <c r="AO548" s="1"/>
    </row>
    <row r="549" spans="1:41" s="3" customFormat="1">
      <c r="A549" s="18"/>
      <c r="B549" s="53"/>
      <c r="C549" s="53"/>
      <c r="D549" s="7"/>
      <c r="E549" s="4"/>
      <c r="F549" s="70"/>
      <c r="G549" s="71"/>
      <c r="H549" s="72"/>
      <c r="I549" s="70"/>
      <c r="J549" s="70"/>
      <c r="K549" s="73"/>
      <c r="L549" s="19"/>
      <c r="M549" s="32"/>
      <c r="N549" s="19"/>
      <c r="O549" s="42"/>
      <c r="P549" s="42"/>
      <c r="Q549" s="42"/>
      <c r="R549" s="42"/>
      <c r="S549" s="19"/>
      <c r="T549" s="42"/>
      <c r="U549" s="42"/>
      <c r="V549" s="42"/>
      <c r="W549" s="42"/>
      <c r="X549" s="42"/>
      <c r="Y549" s="42"/>
      <c r="Z549" s="116"/>
      <c r="AA549" s="120"/>
      <c r="AB549" s="162"/>
      <c r="AC549" s="1"/>
      <c r="AD549" s="1"/>
      <c r="AE549" s="1"/>
      <c r="AF549" s="1"/>
      <c r="AG549" s="1"/>
      <c r="AH549" s="1"/>
      <c r="AI549" s="1"/>
      <c r="AJ549" s="1"/>
      <c r="AK549" s="1"/>
      <c r="AL549" s="1"/>
      <c r="AM549" s="1"/>
      <c r="AN549" s="1"/>
      <c r="AO549" s="1"/>
    </row>
    <row r="550" spans="1:41" s="3" customFormat="1">
      <c r="A550" s="50">
        <v>4650</v>
      </c>
      <c r="B550" s="38" t="s">
        <v>748</v>
      </c>
      <c r="C550" s="38"/>
      <c r="D550" s="7"/>
      <c r="E550" s="9"/>
      <c r="F550" s="70"/>
      <c r="G550" s="71"/>
      <c r="H550" s="72"/>
      <c r="I550" s="70"/>
      <c r="J550" s="71"/>
      <c r="K550" s="73"/>
      <c r="L550" s="19"/>
      <c r="M550" s="32"/>
      <c r="N550" s="19"/>
      <c r="O550" s="42"/>
      <c r="P550" s="42"/>
      <c r="Q550" s="42"/>
      <c r="R550" s="42"/>
      <c r="S550" s="19"/>
      <c r="T550" s="42"/>
      <c r="U550" s="42"/>
      <c r="V550" s="42"/>
      <c r="W550" s="42"/>
      <c r="X550" s="42"/>
      <c r="Y550" s="42"/>
      <c r="Z550" s="116"/>
      <c r="AA550" s="120"/>
      <c r="AB550" s="162"/>
      <c r="AC550" s="1"/>
      <c r="AD550" s="1"/>
      <c r="AE550" s="1"/>
      <c r="AF550" s="1"/>
      <c r="AG550" s="1"/>
      <c r="AH550" s="1"/>
      <c r="AI550" s="1"/>
      <c r="AJ550" s="1"/>
      <c r="AK550" s="1"/>
      <c r="AL550" s="1"/>
      <c r="AM550" s="1"/>
      <c r="AN550" s="1"/>
      <c r="AO550" s="1"/>
    </row>
    <row r="551" spans="1:41" s="3" customFormat="1">
      <c r="A551" s="48">
        <v>4651</v>
      </c>
      <c r="B551" s="53" t="s">
        <v>749</v>
      </c>
      <c r="C551" s="53" t="s">
        <v>1030</v>
      </c>
      <c r="D551" s="7"/>
      <c r="E551" s="9"/>
      <c r="F551" s="70">
        <v>1</v>
      </c>
      <c r="G551" s="71"/>
      <c r="H551" s="72">
        <f t="shared" ref="H551" si="672">SUM(E551:G551)</f>
        <v>1</v>
      </c>
      <c r="I551" s="70">
        <v>1</v>
      </c>
      <c r="J551" s="71" t="s">
        <v>216</v>
      </c>
      <c r="K551" s="73">
        <f>SUMIF(exportMMB!D:D,budgetMMB!A551,exportMMB!F:F)</f>
        <v>0</v>
      </c>
      <c r="L551" s="19">
        <f t="shared" ref="L551:L561" si="673">H551*I551*K551</f>
        <v>0</v>
      </c>
      <c r="M551" s="32"/>
      <c r="N551" s="19">
        <f t="shared" ref="N551:N561" si="674">MAX(L551-SUM(O551:R551),0)</f>
        <v>0</v>
      </c>
      <c r="O551" s="42"/>
      <c r="P551" s="42"/>
      <c r="Q551" s="42"/>
      <c r="R551" s="42"/>
      <c r="S551" s="19">
        <f t="shared" ref="S551:S561" si="675">L551-SUM(N551:R551)</f>
        <v>0</v>
      </c>
      <c r="T551" s="42">
        <f t="shared" ref="T551:T561" si="676">N551</f>
        <v>0</v>
      </c>
      <c r="U551" s="42" t="e">
        <f>SUMIF(#REF!,A551,#REF!)</f>
        <v>#REF!</v>
      </c>
      <c r="V551" s="42" t="e">
        <f>SUMIF(#REF!,A551,#REF!)</f>
        <v>#REF!</v>
      </c>
      <c r="W551" s="42" t="e">
        <f t="shared" ref="W551:W561" si="677">U551+V551</f>
        <v>#REF!</v>
      </c>
      <c r="X551" s="42" t="e">
        <f t="shared" ref="X551:X561" si="678">MAX(L551-W551,0)</f>
        <v>#REF!</v>
      </c>
      <c r="Y551" s="42" t="e">
        <f t="shared" ref="Y551:Y561" si="679">W551+X551</f>
        <v>#REF!</v>
      </c>
      <c r="Z551" s="116" t="e">
        <f t="shared" ref="Z551:Z561" si="680">L551-Y551</f>
        <v>#REF!</v>
      </c>
      <c r="AA551" s="120">
        <f t="shared" ref="AA551:AA561" si="681">AB551-L551</f>
        <v>0</v>
      </c>
      <c r="AB551" s="153">
        <f t="shared" si="648"/>
        <v>0</v>
      </c>
      <c r="AC551" s="1"/>
      <c r="AD551" s="1"/>
      <c r="AE551" s="1"/>
      <c r="AF551" s="1"/>
      <c r="AG551" s="1"/>
      <c r="AH551" s="1"/>
      <c r="AI551" s="1"/>
      <c r="AJ551" s="1"/>
      <c r="AK551" s="1"/>
      <c r="AL551" s="1"/>
      <c r="AM551" s="1"/>
      <c r="AN551" s="1"/>
      <c r="AO551" s="1"/>
    </row>
    <row r="552" spans="1:41" s="3" customFormat="1">
      <c r="A552" s="48">
        <v>4652</v>
      </c>
      <c r="B552" s="53" t="s">
        <v>750</v>
      </c>
      <c r="C552" s="53" t="s">
        <v>1030</v>
      </c>
      <c r="D552" s="7"/>
      <c r="E552" s="9"/>
      <c r="F552" s="70">
        <v>1</v>
      </c>
      <c r="G552" s="71"/>
      <c r="H552" s="72">
        <f t="shared" ref="H552:H557" si="682">SUM(E552:G552)</f>
        <v>1</v>
      </c>
      <c r="I552" s="70">
        <v>1</v>
      </c>
      <c r="J552" s="71" t="s">
        <v>216</v>
      </c>
      <c r="K552" s="73">
        <f>SUMIF(exportMMB!D:D,budgetMMB!A552,exportMMB!F:F)</f>
        <v>0</v>
      </c>
      <c r="L552" s="19">
        <f t="shared" si="673"/>
        <v>0</v>
      </c>
      <c r="M552" s="32"/>
      <c r="N552" s="19">
        <f t="shared" si="674"/>
        <v>0</v>
      </c>
      <c r="O552" s="42"/>
      <c r="P552" s="42"/>
      <c r="Q552" s="42"/>
      <c r="R552" s="42"/>
      <c r="S552" s="19">
        <f t="shared" si="675"/>
        <v>0</v>
      </c>
      <c r="T552" s="42">
        <f t="shared" si="676"/>
        <v>0</v>
      </c>
      <c r="U552" s="42" t="e">
        <f>SUMIF(#REF!,A552,#REF!)</f>
        <v>#REF!</v>
      </c>
      <c r="V552" s="42" t="e">
        <f>SUMIF(#REF!,A552,#REF!)</f>
        <v>#REF!</v>
      </c>
      <c r="W552" s="42" t="e">
        <f t="shared" si="677"/>
        <v>#REF!</v>
      </c>
      <c r="X552" s="42" t="e">
        <f t="shared" si="678"/>
        <v>#REF!</v>
      </c>
      <c r="Y552" s="42" t="e">
        <f t="shared" si="679"/>
        <v>#REF!</v>
      </c>
      <c r="Z552" s="116" t="e">
        <f t="shared" si="680"/>
        <v>#REF!</v>
      </c>
      <c r="AA552" s="120">
        <f t="shared" si="681"/>
        <v>0</v>
      </c>
      <c r="AB552" s="153">
        <f t="shared" si="648"/>
        <v>0</v>
      </c>
      <c r="AC552" s="1"/>
      <c r="AD552" s="1"/>
      <c r="AE552" s="1"/>
      <c r="AF552" s="1"/>
      <c r="AG552" s="1"/>
      <c r="AH552" s="1"/>
      <c r="AI552" s="1"/>
      <c r="AJ552" s="1"/>
      <c r="AK552" s="1"/>
      <c r="AL552" s="1"/>
      <c r="AM552" s="1"/>
      <c r="AN552" s="1"/>
      <c r="AO552" s="1"/>
    </row>
    <row r="553" spans="1:41" s="3" customFormat="1">
      <c r="A553" s="48">
        <v>4653</v>
      </c>
      <c r="B553" s="53" t="s">
        <v>751</v>
      </c>
      <c r="C553" s="53" t="s">
        <v>1030</v>
      </c>
      <c r="D553" s="7"/>
      <c r="E553" s="9"/>
      <c r="F553" s="70">
        <v>1</v>
      </c>
      <c r="G553" s="71"/>
      <c r="H553" s="72">
        <f t="shared" si="682"/>
        <v>1</v>
      </c>
      <c r="I553" s="70">
        <v>1</v>
      </c>
      <c r="J553" s="71" t="s">
        <v>216</v>
      </c>
      <c r="K553" s="73">
        <f>SUMIF(exportMMB!D:D,budgetMMB!A553,exportMMB!F:F)</f>
        <v>0</v>
      </c>
      <c r="L553" s="19">
        <f t="shared" si="673"/>
        <v>0</v>
      </c>
      <c r="M553" s="32"/>
      <c r="N553" s="19">
        <f t="shared" si="674"/>
        <v>0</v>
      </c>
      <c r="O553" s="42"/>
      <c r="P553" s="42"/>
      <c r="Q553" s="42"/>
      <c r="R553" s="42"/>
      <c r="S553" s="19">
        <f t="shared" si="675"/>
        <v>0</v>
      </c>
      <c r="T553" s="42">
        <f t="shared" si="676"/>
        <v>0</v>
      </c>
      <c r="U553" s="42" t="e">
        <f>SUMIF(#REF!,A553,#REF!)</f>
        <v>#REF!</v>
      </c>
      <c r="V553" s="42" t="e">
        <f>SUMIF(#REF!,A553,#REF!)</f>
        <v>#REF!</v>
      </c>
      <c r="W553" s="42" t="e">
        <f t="shared" si="677"/>
        <v>#REF!</v>
      </c>
      <c r="X553" s="42" t="e">
        <f t="shared" si="678"/>
        <v>#REF!</v>
      </c>
      <c r="Y553" s="42" t="e">
        <f t="shared" si="679"/>
        <v>#REF!</v>
      </c>
      <c r="Z553" s="116" t="e">
        <f t="shared" si="680"/>
        <v>#REF!</v>
      </c>
      <c r="AA553" s="120">
        <f t="shared" si="681"/>
        <v>0</v>
      </c>
      <c r="AB553" s="153">
        <f t="shared" si="648"/>
        <v>0</v>
      </c>
      <c r="AC553" s="1"/>
      <c r="AD553" s="1"/>
      <c r="AE553" s="1"/>
      <c r="AF553" s="1"/>
      <c r="AG553" s="1"/>
      <c r="AH553" s="1"/>
      <c r="AI553" s="1"/>
      <c r="AJ553" s="1"/>
      <c r="AK553" s="1"/>
      <c r="AL553" s="1"/>
      <c r="AM553" s="1"/>
      <c r="AN553" s="1"/>
      <c r="AO553" s="1"/>
    </row>
    <row r="554" spans="1:41" s="3" customFormat="1">
      <c r="A554" s="48">
        <v>4654</v>
      </c>
      <c r="B554" s="53" t="s">
        <v>752</v>
      </c>
      <c r="C554" s="53" t="s">
        <v>1030</v>
      </c>
      <c r="D554" s="7"/>
      <c r="E554" s="9"/>
      <c r="F554" s="70">
        <v>1</v>
      </c>
      <c r="G554" s="71"/>
      <c r="H554" s="72">
        <f t="shared" si="682"/>
        <v>1</v>
      </c>
      <c r="I554" s="70">
        <v>1</v>
      </c>
      <c r="J554" s="71" t="s">
        <v>216</v>
      </c>
      <c r="K554" s="73">
        <f>SUMIF(exportMMB!D:D,budgetMMB!A554,exportMMB!F:F)</f>
        <v>0</v>
      </c>
      <c r="L554" s="19">
        <f t="shared" si="673"/>
        <v>0</v>
      </c>
      <c r="M554" s="32"/>
      <c r="N554" s="19">
        <f t="shared" si="674"/>
        <v>0</v>
      </c>
      <c r="O554" s="42"/>
      <c r="P554" s="42"/>
      <c r="Q554" s="42"/>
      <c r="R554" s="42"/>
      <c r="S554" s="19">
        <f t="shared" si="675"/>
        <v>0</v>
      </c>
      <c r="T554" s="42">
        <f t="shared" si="676"/>
        <v>0</v>
      </c>
      <c r="U554" s="42" t="e">
        <f>SUMIF(#REF!,A554,#REF!)</f>
        <v>#REF!</v>
      </c>
      <c r="V554" s="42" t="e">
        <f>SUMIF(#REF!,A554,#REF!)</f>
        <v>#REF!</v>
      </c>
      <c r="W554" s="42" t="e">
        <f t="shared" si="677"/>
        <v>#REF!</v>
      </c>
      <c r="X554" s="42" t="e">
        <f t="shared" si="678"/>
        <v>#REF!</v>
      </c>
      <c r="Y554" s="42" t="e">
        <f t="shared" si="679"/>
        <v>#REF!</v>
      </c>
      <c r="Z554" s="116" t="e">
        <f t="shared" si="680"/>
        <v>#REF!</v>
      </c>
      <c r="AA554" s="120">
        <f t="shared" si="681"/>
        <v>0</v>
      </c>
      <c r="AB554" s="153">
        <f t="shared" si="648"/>
        <v>0</v>
      </c>
      <c r="AC554" s="1"/>
      <c r="AD554" s="1"/>
      <c r="AE554" s="1"/>
      <c r="AF554" s="1"/>
      <c r="AG554" s="1"/>
      <c r="AH554" s="1"/>
      <c r="AI554" s="1"/>
      <c r="AJ554" s="1"/>
      <c r="AK554" s="1"/>
      <c r="AL554" s="1"/>
      <c r="AM554" s="1"/>
      <c r="AN554" s="1"/>
      <c r="AO554" s="1"/>
    </row>
    <row r="555" spans="1:41" s="3" customFormat="1">
      <c r="A555" s="48">
        <v>4660</v>
      </c>
      <c r="B555" s="53" t="s">
        <v>753</v>
      </c>
      <c r="C555" s="53" t="s">
        <v>1030</v>
      </c>
      <c r="D555" s="7"/>
      <c r="E555" s="9"/>
      <c r="F555" s="70">
        <v>1</v>
      </c>
      <c r="G555" s="71"/>
      <c r="H555" s="72">
        <f t="shared" si="682"/>
        <v>1</v>
      </c>
      <c r="I555" s="70">
        <v>1</v>
      </c>
      <c r="J555" s="71" t="s">
        <v>216</v>
      </c>
      <c r="K555" s="73">
        <f>SUMIF(exportMMB!D:D,budgetMMB!A555,exportMMB!F:F)</f>
        <v>0</v>
      </c>
      <c r="L555" s="19">
        <f t="shared" si="673"/>
        <v>0</v>
      </c>
      <c r="M555" s="32"/>
      <c r="N555" s="19">
        <f t="shared" si="674"/>
        <v>0</v>
      </c>
      <c r="O555" s="42"/>
      <c r="P555" s="42"/>
      <c r="Q555" s="42"/>
      <c r="R555" s="42"/>
      <c r="S555" s="19">
        <f t="shared" si="675"/>
        <v>0</v>
      </c>
      <c r="T555" s="42">
        <f t="shared" si="676"/>
        <v>0</v>
      </c>
      <c r="U555" s="42" t="e">
        <f>SUMIF(#REF!,A555,#REF!)</f>
        <v>#REF!</v>
      </c>
      <c r="V555" s="42" t="e">
        <f>SUMIF(#REF!,A555,#REF!)</f>
        <v>#REF!</v>
      </c>
      <c r="W555" s="42" t="e">
        <f t="shared" si="677"/>
        <v>#REF!</v>
      </c>
      <c r="X555" s="42" t="e">
        <f t="shared" si="678"/>
        <v>#REF!</v>
      </c>
      <c r="Y555" s="42" t="e">
        <f t="shared" si="679"/>
        <v>#REF!</v>
      </c>
      <c r="Z555" s="116" t="e">
        <f t="shared" si="680"/>
        <v>#REF!</v>
      </c>
      <c r="AA555" s="120">
        <f t="shared" si="681"/>
        <v>0</v>
      </c>
      <c r="AB555" s="153">
        <f t="shared" si="648"/>
        <v>0</v>
      </c>
      <c r="AC555" s="1"/>
      <c r="AD555" s="1"/>
      <c r="AE555" s="1"/>
      <c r="AF555" s="1"/>
      <c r="AG555" s="1"/>
      <c r="AH555" s="1"/>
      <c r="AI555" s="1"/>
      <c r="AJ555" s="1"/>
      <c r="AK555" s="1"/>
      <c r="AL555" s="1"/>
      <c r="AM555" s="1"/>
      <c r="AN555" s="1"/>
      <c r="AO555" s="1"/>
    </row>
    <row r="556" spans="1:41" s="3" customFormat="1">
      <c r="A556" s="48">
        <v>4661</v>
      </c>
      <c r="B556" s="53" t="s">
        <v>754</v>
      </c>
      <c r="C556" s="53" t="s">
        <v>1030</v>
      </c>
      <c r="D556" s="7"/>
      <c r="E556" s="9"/>
      <c r="F556" s="70">
        <v>1</v>
      </c>
      <c r="G556" s="71"/>
      <c r="H556" s="72">
        <f t="shared" si="682"/>
        <v>1</v>
      </c>
      <c r="I556" s="70">
        <v>1</v>
      </c>
      <c r="J556" s="71" t="s">
        <v>216</v>
      </c>
      <c r="K556" s="73">
        <f>SUMIF(exportMMB!D:D,budgetMMB!A556,exportMMB!F:F)</f>
        <v>0</v>
      </c>
      <c r="L556" s="19">
        <f t="shared" si="673"/>
        <v>0</v>
      </c>
      <c r="M556" s="32"/>
      <c r="N556" s="19">
        <f t="shared" si="674"/>
        <v>0</v>
      </c>
      <c r="O556" s="42"/>
      <c r="P556" s="42"/>
      <c r="Q556" s="42"/>
      <c r="R556" s="42"/>
      <c r="S556" s="19">
        <f t="shared" si="675"/>
        <v>0</v>
      </c>
      <c r="T556" s="42">
        <f t="shared" si="676"/>
        <v>0</v>
      </c>
      <c r="U556" s="42" t="e">
        <f>SUMIF(#REF!,A556,#REF!)</f>
        <v>#REF!</v>
      </c>
      <c r="V556" s="42" t="e">
        <f>SUMIF(#REF!,A556,#REF!)</f>
        <v>#REF!</v>
      </c>
      <c r="W556" s="42" t="e">
        <f t="shared" si="677"/>
        <v>#REF!</v>
      </c>
      <c r="X556" s="42" t="e">
        <f t="shared" si="678"/>
        <v>#REF!</v>
      </c>
      <c r="Y556" s="42" t="e">
        <f t="shared" si="679"/>
        <v>#REF!</v>
      </c>
      <c r="Z556" s="116" t="e">
        <f t="shared" si="680"/>
        <v>#REF!</v>
      </c>
      <c r="AA556" s="120">
        <f t="shared" si="681"/>
        <v>0</v>
      </c>
      <c r="AB556" s="153">
        <f t="shared" si="648"/>
        <v>0</v>
      </c>
      <c r="AC556" s="1"/>
      <c r="AD556" s="1"/>
      <c r="AE556" s="1"/>
      <c r="AF556" s="1"/>
      <c r="AG556" s="1"/>
      <c r="AH556" s="1"/>
      <c r="AI556" s="1"/>
      <c r="AJ556" s="1"/>
      <c r="AK556" s="1"/>
      <c r="AL556" s="1"/>
      <c r="AM556" s="1"/>
      <c r="AN556" s="1"/>
      <c r="AO556" s="1"/>
    </row>
    <row r="557" spans="1:41" s="3" customFormat="1">
      <c r="A557" s="48">
        <v>4662</v>
      </c>
      <c r="B557" s="53" t="s">
        <v>755</v>
      </c>
      <c r="C557" s="53" t="s">
        <v>1030</v>
      </c>
      <c r="D557" s="7"/>
      <c r="E557" s="9"/>
      <c r="F557" s="70">
        <v>1</v>
      </c>
      <c r="G557" s="71"/>
      <c r="H557" s="72">
        <f t="shared" si="682"/>
        <v>1</v>
      </c>
      <c r="I557" s="70">
        <v>1</v>
      </c>
      <c r="J557" s="71" t="s">
        <v>216</v>
      </c>
      <c r="K557" s="73">
        <f>SUMIF(exportMMB!D:D,budgetMMB!A557,exportMMB!F:F)</f>
        <v>0</v>
      </c>
      <c r="L557" s="19">
        <f t="shared" si="673"/>
        <v>0</v>
      </c>
      <c r="M557" s="32"/>
      <c r="N557" s="19">
        <f t="shared" si="674"/>
        <v>0</v>
      </c>
      <c r="O557" s="42"/>
      <c r="P557" s="42"/>
      <c r="Q557" s="42"/>
      <c r="R557" s="42"/>
      <c r="S557" s="19">
        <f t="shared" si="675"/>
        <v>0</v>
      </c>
      <c r="T557" s="42">
        <f t="shared" si="676"/>
        <v>0</v>
      </c>
      <c r="U557" s="42" t="e">
        <f>SUMIF(#REF!,A557,#REF!)</f>
        <v>#REF!</v>
      </c>
      <c r="V557" s="42" t="e">
        <f>SUMIF(#REF!,A557,#REF!)</f>
        <v>#REF!</v>
      </c>
      <c r="W557" s="42" t="e">
        <f t="shared" si="677"/>
        <v>#REF!</v>
      </c>
      <c r="X557" s="42" t="e">
        <f t="shared" si="678"/>
        <v>#REF!</v>
      </c>
      <c r="Y557" s="42" t="e">
        <f t="shared" si="679"/>
        <v>#REF!</v>
      </c>
      <c r="Z557" s="116" t="e">
        <f t="shared" si="680"/>
        <v>#REF!</v>
      </c>
      <c r="AA557" s="120">
        <f t="shared" si="681"/>
        <v>0</v>
      </c>
      <c r="AB557" s="153">
        <f t="shared" si="648"/>
        <v>0</v>
      </c>
      <c r="AC557" s="1"/>
      <c r="AD557" s="1"/>
      <c r="AE557" s="1"/>
      <c r="AF557" s="1"/>
      <c r="AG557" s="1"/>
      <c r="AH557" s="1"/>
      <c r="AI557" s="1"/>
      <c r="AJ557" s="1"/>
      <c r="AK557" s="1"/>
      <c r="AL557" s="1"/>
      <c r="AM557" s="1"/>
      <c r="AN557" s="1"/>
      <c r="AO557" s="1"/>
    </row>
    <row r="558" spans="1:41" s="3" customFormat="1">
      <c r="A558" s="48">
        <v>4663</v>
      </c>
      <c r="B558" s="53" t="s">
        <v>756</v>
      </c>
      <c r="C558" s="53" t="s">
        <v>1030</v>
      </c>
      <c r="D558" s="7"/>
      <c r="E558" s="9"/>
      <c r="F558" s="70">
        <v>1</v>
      </c>
      <c r="G558" s="71"/>
      <c r="H558" s="72">
        <f t="shared" ref="H558:H565" si="683">SUM(E558:G558)</f>
        <v>1</v>
      </c>
      <c r="I558" s="70">
        <v>1</v>
      </c>
      <c r="J558" s="71" t="s">
        <v>216</v>
      </c>
      <c r="K558" s="73">
        <f>SUMIF(exportMMB!D:D,budgetMMB!A558,exportMMB!F:F)</f>
        <v>0</v>
      </c>
      <c r="L558" s="19">
        <f t="shared" si="673"/>
        <v>0</v>
      </c>
      <c r="M558" s="32"/>
      <c r="N558" s="19">
        <f t="shared" si="674"/>
        <v>0</v>
      </c>
      <c r="O558" s="42"/>
      <c r="P558" s="42"/>
      <c r="Q558" s="42"/>
      <c r="R558" s="42"/>
      <c r="S558" s="19">
        <f t="shared" si="675"/>
        <v>0</v>
      </c>
      <c r="T558" s="42">
        <f t="shared" si="676"/>
        <v>0</v>
      </c>
      <c r="U558" s="42" t="e">
        <f>SUMIF(#REF!,A558,#REF!)</f>
        <v>#REF!</v>
      </c>
      <c r="V558" s="42" t="e">
        <f>SUMIF(#REF!,A558,#REF!)</f>
        <v>#REF!</v>
      </c>
      <c r="W558" s="42" t="e">
        <f t="shared" si="677"/>
        <v>#REF!</v>
      </c>
      <c r="X558" s="42" t="e">
        <f t="shared" si="678"/>
        <v>#REF!</v>
      </c>
      <c r="Y558" s="42" t="e">
        <f t="shared" si="679"/>
        <v>#REF!</v>
      </c>
      <c r="Z558" s="116" t="e">
        <f t="shared" si="680"/>
        <v>#REF!</v>
      </c>
      <c r="AA558" s="120">
        <f t="shared" si="681"/>
        <v>0</v>
      </c>
      <c r="AB558" s="153">
        <f t="shared" si="648"/>
        <v>0</v>
      </c>
      <c r="AC558" s="1"/>
      <c r="AD558" s="1"/>
      <c r="AE558" s="1"/>
      <c r="AF558" s="1"/>
      <c r="AG558" s="1"/>
      <c r="AH558" s="1"/>
      <c r="AI558" s="1"/>
      <c r="AJ558" s="1"/>
      <c r="AK558" s="1"/>
      <c r="AL558" s="1"/>
      <c r="AM558" s="1"/>
      <c r="AN558" s="1"/>
      <c r="AO558" s="1"/>
    </row>
    <row r="559" spans="1:41" s="3" customFormat="1">
      <c r="A559" s="48">
        <v>4670</v>
      </c>
      <c r="B559" s="53" t="s">
        <v>757</v>
      </c>
      <c r="C559" s="53" t="s">
        <v>1030</v>
      </c>
      <c r="D559" s="7"/>
      <c r="E559" s="9"/>
      <c r="F559" s="70">
        <v>1</v>
      </c>
      <c r="G559" s="71"/>
      <c r="H559" s="72">
        <f t="shared" si="683"/>
        <v>1</v>
      </c>
      <c r="I559" s="70">
        <v>1</v>
      </c>
      <c r="J559" s="71" t="s">
        <v>216</v>
      </c>
      <c r="K559" s="73">
        <f>SUMIF(exportMMB!D:D,budgetMMB!A559,exportMMB!F:F)</f>
        <v>0</v>
      </c>
      <c r="L559" s="19">
        <f t="shared" si="673"/>
        <v>0</v>
      </c>
      <c r="M559" s="32"/>
      <c r="N559" s="19">
        <f t="shared" si="674"/>
        <v>0</v>
      </c>
      <c r="O559" s="42"/>
      <c r="P559" s="42"/>
      <c r="Q559" s="42"/>
      <c r="R559" s="42"/>
      <c r="S559" s="19">
        <f t="shared" si="675"/>
        <v>0</v>
      </c>
      <c r="T559" s="42">
        <f t="shared" si="676"/>
        <v>0</v>
      </c>
      <c r="U559" s="42" t="e">
        <f>SUMIF(#REF!,A559,#REF!)</f>
        <v>#REF!</v>
      </c>
      <c r="V559" s="42" t="e">
        <f>SUMIF(#REF!,A559,#REF!)</f>
        <v>#REF!</v>
      </c>
      <c r="W559" s="42" t="e">
        <f t="shared" si="677"/>
        <v>#REF!</v>
      </c>
      <c r="X559" s="42" t="e">
        <f t="shared" si="678"/>
        <v>#REF!</v>
      </c>
      <c r="Y559" s="42" t="e">
        <f t="shared" si="679"/>
        <v>#REF!</v>
      </c>
      <c r="Z559" s="116" t="e">
        <f t="shared" si="680"/>
        <v>#REF!</v>
      </c>
      <c r="AA559" s="120">
        <f t="shared" si="681"/>
        <v>0</v>
      </c>
      <c r="AB559" s="153">
        <f t="shared" si="648"/>
        <v>0</v>
      </c>
      <c r="AC559" s="1"/>
      <c r="AD559" s="1"/>
      <c r="AE559" s="1"/>
      <c r="AF559" s="1"/>
      <c r="AG559" s="1"/>
      <c r="AH559" s="1"/>
      <c r="AI559" s="1"/>
      <c r="AJ559" s="1"/>
      <c r="AK559" s="1"/>
      <c r="AL559" s="1"/>
      <c r="AM559" s="1"/>
      <c r="AN559" s="1"/>
      <c r="AO559" s="1"/>
    </row>
    <row r="560" spans="1:41" s="3" customFormat="1">
      <c r="A560" s="48">
        <v>4680</v>
      </c>
      <c r="B560" s="53" t="s">
        <v>758</v>
      </c>
      <c r="C560" s="53" t="s">
        <v>1030</v>
      </c>
      <c r="D560" s="7"/>
      <c r="E560" s="9"/>
      <c r="F560" s="70">
        <v>1</v>
      </c>
      <c r="G560" s="71"/>
      <c r="H560" s="72">
        <f t="shared" si="683"/>
        <v>1</v>
      </c>
      <c r="I560" s="70">
        <v>1</v>
      </c>
      <c r="J560" s="71" t="s">
        <v>216</v>
      </c>
      <c r="K560" s="73">
        <f>SUMIF(exportMMB!D:D,budgetMMB!A560,exportMMB!F:F)</f>
        <v>0</v>
      </c>
      <c r="L560" s="19">
        <f t="shared" si="673"/>
        <v>0</v>
      </c>
      <c r="M560" s="32"/>
      <c r="N560" s="19">
        <f t="shared" si="674"/>
        <v>0</v>
      </c>
      <c r="O560" s="42"/>
      <c r="P560" s="42"/>
      <c r="Q560" s="42"/>
      <c r="R560" s="42"/>
      <c r="S560" s="19">
        <f t="shared" si="675"/>
        <v>0</v>
      </c>
      <c r="T560" s="42">
        <f t="shared" si="676"/>
        <v>0</v>
      </c>
      <c r="U560" s="42" t="e">
        <f>SUMIF(#REF!,A560,#REF!)</f>
        <v>#REF!</v>
      </c>
      <c r="V560" s="42" t="e">
        <f>SUMIF(#REF!,A560,#REF!)</f>
        <v>#REF!</v>
      </c>
      <c r="W560" s="42" t="e">
        <f t="shared" si="677"/>
        <v>#REF!</v>
      </c>
      <c r="X560" s="42" t="e">
        <f t="shared" si="678"/>
        <v>#REF!</v>
      </c>
      <c r="Y560" s="42" t="e">
        <f t="shared" si="679"/>
        <v>#REF!</v>
      </c>
      <c r="Z560" s="116" t="e">
        <f t="shared" si="680"/>
        <v>#REF!</v>
      </c>
      <c r="AA560" s="120">
        <f t="shared" si="681"/>
        <v>0</v>
      </c>
      <c r="AB560" s="153">
        <f t="shared" si="648"/>
        <v>0</v>
      </c>
      <c r="AC560" s="1"/>
      <c r="AD560" s="1"/>
      <c r="AE560" s="1"/>
      <c r="AF560" s="1"/>
      <c r="AG560" s="1"/>
      <c r="AH560" s="1"/>
      <c r="AI560" s="1"/>
      <c r="AJ560" s="1"/>
      <c r="AK560" s="1"/>
      <c r="AL560" s="1"/>
      <c r="AM560" s="1"/>
      <c r="AN560" s="1"/>
      <c r="AO560" s="1"/>
    </row>
    <row r="561" spans="1:41" s="3" customFormat="1">
      <c r="A561" s="48">
        <v>4690</v>
      </c>
      <c r="B561" s="53" t="s">
        <v>759</v>
      </c>
      <c r="C561" s="53" t="s">
        <v>1030</v>
      </c>
      <c r="D561" s="7"/>
      <c r="E561" s="9"/>
      <c r="F561" s="70">
        <v>1</v>
      </c>
      <c r="G561" s="71"/>
      <c r="H561" s="72">
        <f t="shared" si="683"/>
        <v>1</v>
      </c>
      <c r="I561" s="70">
        <v>1</v>
      </c>
      <c r="J561" s="71" t="s">
        <v>216</v>
      </c>
      <c r="K561" s="73">
        <f>SUMIF(exportMMB!D:D,budgetMMB!A561,exportMMB!F:F)</f>
        <v>0</v>
      </c>
      <c r="L561" s="19">
        <f t="shared" si="673"/>
        <v>0</v>
      </c>
      <c r="M561" s="32"/>
      <c r="N561" s="19">
        <f t="shared" si="674"/>
        <v>0</v>
      </c>
      <c r="O561" s="42"/>
      <c r="P561" s="42"/>
      <c r="Q561" s="42"/>
      <c r="R561" s="42"/>
      <c r="S561" s="19">
        <f t="shared" si="675"/>
        <v>0</v>
      </c>
      <c r="T561" s="42">
        <f t="shared" si="676"/>
        <v>0</v>
      </c>
      <c r="U561" s="42" t="e">
        <f>SUMIF(#REF!,A561,#REF!)</f>
        <v>#REF!</v>
      </c>
      <c r="V561" s="42" t="e">
        <f>SUMIF(#REF!,A561,#REF!)</f>
        <v>#REF!</v>
      </c>
      <c r="W561" s="42" t="e">
        <f t="shared" si="677"/>
        <v>#REF!</v>
      </c>
      <c r="X561" s="42" t="e">
        <f t="shared" si="678"/>
        <v>#REF!</v>
      </c>
      <c r="Y561" s="42" t="e">
        <f t="shared" si="679"/>
        <v>#REF!</v>
      </c>
      <c r="Z561" s="116" t="e">
        <f t="shared" si="680"/>
        <v>#REF!</v>
      </c>
      <c r="AA561" s="120">
        <f t="shared" si="681"/>
        <v>0</v>
      </c>
      <c r="AB561" s="153">
        <f t="shared" si="648"/>
        <v>0</v>
      </c>
      <c r="AC561" s="1"/>
      <c r="AD561" s="1"/>
      <c r="AE561" s="1"/>
      <c r="AF561" s="1"/>
      <c r="AG561" s="1"/>
      <c r="AH561" s="1"/>
      <c r="AI561" s="1"/>
      <c r="AJ561" s="1"/>
      <c r="AK561" s="1"/>
      <c r="AL561" s="1"/>
      <c r="AM561" s="1"/>
      <c r="AN561" s="1"/>
      <c r="AO561" s="1"/>
    </row>
    <row r="562" spans="1:41" s="3" customFormat="1">
      <c r="A562" s="48"/>
      <c r="B562" s="55" t="s">
        <v>253</v>
      </c>
      <c r="C562" s="55"/>
      <c r="D562" s="7"/>
      <c r="E562" s="4"/>
      <c r="F562" s="70"/>
      <c r="G562" s="71"/>
      <c r="H562" s="72"/>
      <c r="I562" s="70"/>
      <c r="J562" s="71"/>
      <c r="K562" s="73"/>
      <c r="L562" s="21">
        <f>SUM(L551:L561)</f>
        <v>0</v>
      </c>
      <c r="M562" s="28">
        <f t="shared" ref="M562:T562" si="684">SUM(M551:M561)</f>
        <v>0</v>
      </c>
      <c r="N562" s="21">
        <f t="shared" si="684"/>
        <v>0</v>
      </c>
      <c r="O562" s="43">
        <f t="shared" si="684"/>
        <v>0</v>
      </c>
      <c r="P562" s="43">
        <f t="shared" si="684"/>
        <v>0</v>
      </c>
      <c r="Q562" s="43">
        <f t="shared" ref="Q562" si="685">SUM(Q551:Q561)</f>
        <v>0</v>
      </c>
      <c r="R562" s="43">
        <f t="shared" si="684"/>
        <v>0</v>
      </c>
      <c r="S562" s="19">
        <f t="shared" si="684"/>
        <v>0</v>
      </c>
      <c r="T562" s="43">
        <f t="shared" si="684"/>
        <v>0</v>
      </c>
      <c r="U562" s="46" t="e">
        <f t="shared" ref="U562:V562" si="686">SUM(U551:U561)</f>
        <v>#REF!</v>
      </c>
      <c r="V562" s="46" t="e">
        <f t="shared" si="686"/>
        <v>#REF!</v>
      </c>
      <c r="W562" s="46" t="e">
        <f t="shared" ref="W562:AA562" si="687">SUM(W551:W561)</f>
        <v>#REF!</v>
      </c>
      <c r="X562" s="46" t="e">
        <f t="shared" si="687"/>
        <v>#REF!</v>
      </c>
      <c r="Y562" s="46" t="e">
        <f t="shared" si="687"/>
        <v>#REF!</v>
      </c>
      <c r="Z562" s="142" t="e">
        <f t="shared" si="687"/>
        <v>#REF!</v>
      </c>
      <c r="AA562" s="143">
        <f t="shared" si="687"/>
        <v>0</v>
      </c>
      <c r="AB562" s="153">
        <f t="shared" si="648"/>
        <v>0</v>
      </c>
      <c r="AC562" s="1"/>
      <c r="AD562" s="1"/>
      <c r="AE562" s="1"/>
      <c r="AF562" s="1"/>
      <c r="AG562" s="1"/>
      <c r="AH562" s="1"/>
      <c r="AI562" s="1"/>
      <c r="AJ562" s="1"/>
      <c r="AK562" s="1"/>
      <c r="AL562" s="1"/>
      <c r="AM562" s="1"/>
      <c r="AN562" s="1"/>
      <c r="AO562" s="1"/>
    </row>
    <row r="563" spans="1:41" s="3" customFormat="1">
      <c r="A563" s="18"/>
      <c r="B563" s="53"/>
      <c r="C563" s="53"/>
      <c r="D563" s="7"/>
      <c r="E563" s="4"/>
      <c r="F563" s="70"/>
      <c r="G563" s="71"/>
      <c r="H563" s="72"/>
      <c r="I563" s="70"/>
      <c r="J563" s="70"/>
      <c r="K563" s="73"/>
      <c r="L563" s="19"/>
      <c r="M563" s="32"/>
      <c r="N563" s="19"/>
      <c r="O563" s="42"/>
      <c r="P563" s="42"/>
      <c r="Q563" s="42"/>
      <c r="R563" s="42"/>
      <c r="S563" s="19"/>
      <c r="T563" s="42"/>
      <c r="U563" s="42"/>
      <c r="V563" s="42"/>
      <c r="W563" s="42"/>
      <c r="X563" s="42"/>
      <c r="Y563" s="42"/>
      <c r="Z563" s="116"/>
      <c r="AA563" s="120"/>
      <c r="AB563" s="153">
        <f t="shared" si="648"/>
        <v>0</v>
      </c>
      <c r="AC563" s="1"/>
      <c r="AD563" s="1"/>
      <c r="AE563" s="1"/>
      <c r="AF563" s="1"/>
      <c r="AG563" s="1"/>
      <c r="AH563" s="1"/>
      <c r="AI563" s="1"/>
      <c r="AJ563" s="1"/>
      <c r="AK563" s="1"/>
      <c r="AL563" s="1"/>
      <c r="AM563" s="1"/>
      <c r="AN563" s="1"/>
      <c r="AO563" s="1"/>
    </row>
    <row r="564" spans="1:41" s="3" customFormat="1">
      <c r="A564" s="50">
        <v>4700</v>
      </c>
      <c r="B564" s="38" t="s">
        <v>760</v>
      </c>
      <c r="C564" s="38"/>
      <c r="D564" s="7"/>
      <c r="E564" s="9"/>
      <c r="F564" s="70"/>
      <c r="G564" s="71"/>
      <c r="H564" s="72"/>
      <c r="I564" s="70"/>
      <c r="J564" s="71"/>
      <c r="K564" s="73"/>
      <c r="L564" s="19"/>
      <c r="M564" s="32"/>
      <c r="N564" s="19"/>
      <c r="O564" s="42"/>
      <c r="P564" s="42"/>
      <c r="Q564" s="42"/>
      <c r="R564" s="42"/>
      <c r="S564" s="19"/>
      <c r="T564" s="42"/>
      <c r="U564" s="42"/>
      <c r="V564" s="42"/>
      <c r="W564" s="42"/>
      <c r="X564" s="42"/>
      <c r="Y564" s="42"/>
      <c r="Z564" s="116"/>
      <c r="AA564" s="120"/>
      <c r="AB564" s="153">
        <f t="shared" si="648"/>
        <v>0</v>
      </c>
      <c r="AC564" s="1"/>
      <c r="AD564" s="1"/>
      <c r="AE564" s="1"/>
      <c r="AF564" s="1"/>
      <c r="AG564" s="1"/>
      <c r="AH564" s="1"/>
      <c r="AI564" s="1"/>
      <c r="AJ564" s="1"/>
      <c r="AK564" s="1"/>
      <c r="AL564" s="1"/>
      <c r="AM564" s="1"/>
      <c r="AN564" s="1"/>
      <c r="AO564" s="1"/>
    </row>
    <row r="565" spans="1:41" s="3" customFormat="1">
      <c r="A565" s="48">
        <v>4701</v>
      </c>
      <c r="B565" s="53" t="s">
        <v>761</v>
      </c>
      <c r="C565" s="53" t="s">
        <v>1030</v>
      </c>
      <c r="D565" s="7"/>
      <c r="E565" s="9"/>
      <c r="F565" s="70">
        <v>1</v>
      </c>
      <c r="G565" s="71"/>
      <c r="H565" s="72">
        <f t="shared" si="683"/>
        <v>1</v>
      </c>
      <c r="I565" s="70">
        <v>1</v>
      </c>
      <c r="J565" s="71" t="s">
        <v>216</v>
      </c>
      <c r="K565" s="73">
        <f>SUMIF(exportMMB!D:D,budgetMMB!A565,exportMMB!F:F)</f>
        <v>0</v>
      </c>
      <c r="L565" s="19">
        <f t="shared" ref="L565:L574" si="688">H565*I565*K565</f>
        <v>0</v>
      </c>
      <c r="M565" s="32"/>
      <c r="N565" s="19">
        <f t="shared" ref="N565:N574" si="689">MAX(L565-SUM(O565:R565),0)</f>
        <v>0</v>
      </c>
      <c r="O565" s="42"/>
      <c r="P565" s="42"/>
      <c r="Q565" s="42"/>
      <c r="R565" s="42"/>
      <c r="S565" s="19">
        <f t="shared" ref="S565:S574" si="690">L565-SUM(N565:R565)</f>
        <v>0</v>
      </c>
      <c r="T565" s="42">
        <f t="shared" ref="T565:T574" si="691">N565</f>
        <v>0</v>
      </c>
      <c r="U565" s="42" t="e">
        <f>SUMIF(#REF!,A565,#REF!)</f>
        <v>#REF!</v>
      </c>
      <c r="V565" s="42" t="e">
        <f>SUMIF(#REF!,A565,#REF!)</f>
        <v>#REF!</v>
      </c>
      <c r="W565" s="42" t="e">
        <f t="shared" ref="W565:W574" si="692">U565+V565</f>
        <v>#REF!</v>
      </c>
      <c r="X565" s="42" t="e">
        <f t="shared" ref="X565:X574" si="693">MAX(L565-W565,0)</f>
        <v>#REF!</v>
      </c>
      <c r="Y565" s="42" t="e">
        <f t="shared" ref="Y565:Y574" si="694">W565+X565</f>
        <v>#REF!</v>
      </c>
      <c r="Z565" s="116" t="e">
        <f t="shared" ref="Z565:Z574" si="695">L565-Y565</f>
        <v>#REF!</v>
      </c>
      <c r="AA565" s="120">
        <f t="shared" ref="AA565:AA574" si="696">AB565-L565</f>
        <v>0</v>
      </c>
      <c r="AB565" s="153">
        <f t="shared" si="648"/>
        <v>0</v>
      </c>
      <c r="AC565" s="1"/>
      <c r="AD565" s="1"/>
      <c r="AE565" s="1"/>
      <c r="AF565" s="1"/>
      <c r="AG565" s="1"/>
      <c r="AH565" s="1"/>
      <c r="AI565" s="1"/>
      <c r="AJ565" s="1"/>
      <c r="AK565" s="1"/>
      <c r="AL565" s="1"/>
      <c r="AM565" s="1"/>
      <c r="AN565" s="1"/>
      <c r="AO565" s="1"/>
    </row>
    <row r="566" spans="1:41" s="3" customFormat="1">
      <c r="A566" s="48">
        <v>4702</v>
      </c>
      <c r="B566" s="53" t="s">
        <v>762</v>
      </c>
      <c r="C566" s="53" t="s">
        <v>1030</v>
      </c>
      <c r="D566" s="7"/>
      <c r="E566" s="9"/>
      <c r="F566" s="70">
        <v>1</v>
      </c>
      <c r="G566" s="71"/>
      <c r="H566" s="72">
        <f t="shared" ref="H566:H570" si="697">SUM(E566:G566)</f>
        <v>1</v>
      </c>
      <c r="I566" s="70">
        <v>1</v>
      </c>
      <c r="J566" s="71" t="s">
        <v>216</v>
      </c>
      <c r="K566" s="73">
        <f>SUMIF(exportMMB!D:D,budgetMMB!A566,exportMMB!F:F)</f>
        <v>0</v>
      </c>
      <c r="L566" s="19">
        <f t="shared" si="688"/>
        <v>0</v>
      </c>
      <c r="M566" s="32"/>
      <c r="N566" s="19">
        <f t="shared" si="689"/>
        <v>0</v>
      </c>
      <c r="O566" s="42"/>
      <c r="P566" s="42"/>
      <c r="Q566" s="42"/>
      <c r="R566" s="42"/>
      <c r="S566" s="19">
        <f t="shared" si="690"/>
        <v>0</v>
      </c>
      <c r="T566" s="42">
        <f t="shared" si="691"/>
        <v>0</v>
      </c>
      <c r="U566" s="42" t="e">
        <f>SUMIF(#REF!,A566,#REF!)</f>
        <v>#REF!</v>
      </c>
      <c r="V566" s="42" t="e">
        <f>SUMIF(#REF!,A566,#REF!)</f>
        <v>#REF!</v>
      </c>
      <c r="W566" s="42" t="e">
        <f t="shared" si="692"/>
        <v>#REF!</v>
      </c>
      <c r="X566" s="42" t="e">
        <f t="shared" si="693"/>
        <v>#REF!</v>
      </c>
      <c r="Y566" s="42" t="e">
        <f t="shared" si="694"/>
        <v>#REF!</v>
      </c>
      <c r="Z566" s="116" t="e">
        <f t="shared" si="695"/>
        <v>#REF!</v>
      </c>
      <c r="AA566" s="120">
        <f t="shared" si="696"/>
        <v>0</v>
      </c>
      <c r="AB566" s="153">
        <f t="shared" si="648"/>
        <v>0</v>
      </c>
      <c r="AC566" s="1"/>
      <c r="AD566" s="1"/>
      <c r="AE566" s="1"/>
      <c r="AF566" s="1"/>
      <c r="AG566" s="1"/>
      <c r="AH566" s="1"/>
      <c r="AI566" s="1"/>
      <c r="AJ566" s="1"/>
      <c r="AK566" s="1"/>
      <c r="AL566" s="1"/>
      <c r="AM566" s="1"/>
      <c r="AN566" s="1"/>
      <c r="AO566" s="1"/>
    </row>
    <row r="567" spans="1:41" s="3" customFormat="1">
      <c r="A567" s="48">
        <v>4703</v>
      </c>
      <c r="B567" s="53" t="s">
        <v>763</v>
      </c>
      <c r="C567" s="53" t="s">
        <v>1030</v>
      </c>
      <c r="D567" s="7"/>
      <c r="E567" s="9"/>
      <c r="F567" s="70">
        <v>1</v>
      </c>
      <c r="G567" s="71"/>
      <c r="H567" s="72">
        <f t="shared" si="697"/>
        <v>1</v>
      </c>
      <c r="I567" s="70">
        <v>1</v>
      </c>
      <c r="J567" s="71" t="s">
        <v>216</v>
      </c>
      <c r="K567" s="73">
        <f>SUMIF(exportMMB!D:D,budgetMMB!A567,exportMMB!F:F)</f>
        <v>0</v>
      </c>
      <c r="L567" s="19">
        <f t="shared" si="688"/>
        <v>0</v>
      </c>
      <c r="M567" s="32"/>
      <c r="N567" s="19">
        <f t="shared" si="689"/>
        <v>0</v>
      </c>
      <c r="O567" s="42"/>
      <c r="P567" s="42"/>
      <c r="Q567" s="42"/>
      <c r="R567" s="42"/>
      <c r="S567" s="19">
        <f t="shared" si="690"/>
        <v>0</v>
      </c>
      <c r="T567" s="42">
        <f t="shared" si="691"/>
        <v>0</v>
      </c>
      <c r="U567" s="42" t="e">
        <f>SUMIF(#REF!,A567,#REF!)</f>
        <v>#REF!</v>
      </c>
      <c r="V567" s="42" t="e">
        <f>SUMIF(#REF!,A567,#REF!)</f>
        <v>#REF!</v>
      </c>
      <c r="W567" s="42" t="e">
        <f t="shared" si="692"/>
        <v>#REF!</v>
      </c>
      <c r="X567" s="42" t="e">
        <f t="shared" si="693"/>
        <v>#REF!</v>
      </c>
      <c r="Y567" s="42" t="e">
        <f t="shared" si="694"/>
        <v>#REF!</v>
      </c>
      <c r="Z567" s="116" t="e">
        <f t="shared" si="695"/>
        <v>#REF!</v>
      </c>
      <c r="AA567" s="120">
        <f t="shared" si="696"/>
        <v>0</v>
      </c>
      <c r="AB567" s="153">
        <f t="shared" si="648"/>
        <v>0</v>
      </c>
      <c r="AC567" s="1"/>
      <c r="AD567" s="1"/>
      <c r="AE567" s="1"/>
      <c r="AF567" s="1"/>
      <c r="AG567" s="1"/>
      <c r="AH567" s="1"/>
      <c r="AI567" s="1"/>
      <c r="AJ567" s="1"/>
      <c r="AK567" s="1"/>
      <c r="AL567" s="1"/>
      <c r="AM567" s="1"/>
      <c r="AN567" s="1"/>
      <c r="AO567" s="1"/>
    </row>
    <row r="568" spans="1:41" s="3" customFormat="1">
      <c r="A568" s="48">
        <v>4704</v>
      </c>
      <c r="B568" s="53" t="s">
        <v>764</v>
      </c>
      <c r="C568" s="53" t="s">
        <v>1030</v>
      </c>
      <c r="D568" s="7"/>
      <c r="E568" s="9"/>
      <c r="F568" s="70">
        <v>1</v>
      </c>
      <c r="G568" s="71"/>
      <c r="H568" s="72">
        <f t="shared" si="697"/>
        <v>1</v>
      </c>
      <c r="I568" s="70">
        <v>1</v>
      </c>
      <c r="J568" s="71" t="s">
        <v>216</v>
      </c>
      <c r="K568" s="73">
        <f>SUMIF(exportMMB!D:D,budgetMMB!A568,exportMMB!F:F)</f>
        <v>0</v>
      </c>
      <c r="L568" s="19">
        <f t="shared" si="688"/>
        <v>0</v>
      </c>
      <c r="M568" s="32"/>
      <c r="N568" s="19">
        <f t="shared" si="689"/>
        <v>0</v>
      </c>
      <c r="O568" s="42"/>
      <c r="P568" s="42"/>
      <c r="Q568" s="42"/>
      <c r="R568" s="42"/>
      <c r="S568" s="19">
        <f t="shared" si="690"/>
        <v>0</v>
      </c>
      <c r="T568" s="42">
        <f t="shared" si="691"/>
        <v>0</v>
      </c>
      <c r="U568" s="42" t="e">
        <f>SUMIF(#REF!,A568,#REF!)</f>
        <v>#REF!</v>
      </c>
      <c r="V568" s="42" t="e">
        <f>SUMIF(#REF!,A568,#REF!)</f>
        <v>#REF!</v>
      </c>
      <c r="W568" s="42" t="e">
        <f t="shared" si="692"/>
        <v>#REF!</v>
      </c>
      <c r="X568" s="42" t="e">
        <f t="shared" si="693"/>
        <v>#REF!</v>
      </c>
      <c r="Y568" s="42" t="e">
        <f t="shared" si="694"/>
        <v>#REF!</v>
      </c>
      <c r="Z568" s="116" t="e">
        <f t="shared" si="695"/>
        <v>#REF!</v>
      </c>
      <c r="AA568" s="120">
        <f t="shared" si="696"/>
        <v>0</v>
      </c>
      <c r="AB568" s="153">
        <f t="shared" si="648"/>
        <v>0</v>
      </c>
      <c r="AC568" s="1"/>
      <c r="AD568" s="1"/>
      <c r="AE568" s="1"/>
      <c r="AF568" s="1"/>
      <c r="AG568" s="1"/>
      <c r="AH568" s="1"/>
      <c r="AI568" s="1"/>
      <c r="AJ568" s="1"/>
      <c r="AK568" s="1"/>
      <c r="AL568" s="1"/>
      <c r="AM568" s="1"/>
      <c r="AN568" s="1"/>
      <c r="AO568" s="1"/>
    </row>
    <row r="569" spans="1:41" s="3" customFormat="1">
      <c r="A569" s="48">
        <v>4705</v>
      </c>
      <c r="B569" s="53" t="s">
        <v>765</v>
      </c>
      <c r="C569" s="53" t="s">
        <v>1030</v>
      </c>
      <c r="D569" s="7"/>
      <c r="E569" s="9"/>
      <c r="F569" s="70">
        <v>1</v>
      </c>
      <c r="G569" s="71"/>
      <c r="H569" s="72">
        <f t="shared" si="697"/>
        <v>1</v>
      </c>
      <c r="I569" s="70">
        <v>1</v>
      </c>
      <c r="J569" s="71" t="s">
        <v>216</v>
      </c>
      <c r="K569" s="73">
        <f>SUMIF(exportMMB!D:D,budgetMMB!A569,exportMMB!F:F)</f>
        <v>0</v>
      </c>
      <c r="L569" s="19">
        <f t="shared" si="688"/>
        <v>0</v>
      </c>
      <c r="M569" s="32"/>
      <c r="N569" s="19">
        <f t="shared" si="689"/>
        <v>0</v>
      </c>
      <c r="O569" s="42"/>
      <c r="P569" s="42"/>
      <c r="Q569" s="42"/>
      <c r="R569" s="42"/>
      <c r="S569" s="19">
        <f t="shared" si="690"/>
        <v>0</v>
      </c>
      <c r="T569" s="42">
        <f t="shared" si="691"/>
        <v>0</v>
      </c>
      <c r="U569" s="42" t="e">
        <f>SUMIF(#REF!,A569,#REF!)</f>
        <v>#REF!</v>
      </c>
      <c r="V569" s="42" t="e">
        <f>SUMIF(#REF!,A569,#REF!)</f>
        <v>#REF!</v>
      </c>
      <c r="W569" s="42" t="e">
        <f t="shared" si="692"/>
        <v>#REF!</v>
      </c>
      <c r="X569" s="42" t="e">
        <f t="shared" si="693"/>
        <v>#REF!</v>
      </c>
      <c r="Y569" s="42" t="e">
        <f t="shared" si="694"/>
        <v>#REF!</v>
      </c>
      <c r="Z569" s="116" t="e">
        <f t="shared" si="695"/>
        <v>#REF!</v>
      </c>
      <c r="AA569" s="120">
        <f t="shared" si="696"/>
        <v>0</v>
      </c>
      <c r="AB569" s="153">
        <f t="shared" si="648"/>
        <v>0</v>
      </c>
      <c r="AC569" s="1"/>
      <c r="AD569" s="1"/>
      <c r="AE569" s="1"/>
      <c r="AF569" s="1"/>
      <c r="AG569" s="1"/>
      <c r="AH569" s="1"/>
      <c r="AI569" s="1"/>
      <c r="AJ569" s="1"/>
      <c r="AK569" s="1"/>
      <c r="AL569" s="1"/>
      <c r="AM569" s="1"/>
      <c r="AN569" s="1"/>
      <c r="AO569" s="1"/>
    </row>
    <row r="570" spans="1:41" s="3" customFormat="1">
      <c r="A570" s="48">
        <v>4750</v>
      </c>
      <c r="B570" s="53" t="s">
        <v>766</v>
      </c>
      <c r="C570" s="53" t="s">
        <v>1030</v>
      </c>
      <c r="D570" s="7"/>
      <c r="E570" s="9"/>
      <c r="F570" s="70">
        <v>1</v>
      </c>
      <c r="G570" s="71"/>
      <c r="H570" s="72">
        <f t="shared" si="697"/>
        <v>1</v>
      </c>
      <c r="I570" s="70">
        <v>1</v>
      </c>
      <c r="J570" s="71" t="s">
        <v>216</v>
      </c>
      <c r="K570" s="73">
        <f>SUMIF(exportMMB!D:D,budgetMMB!A570,exportMMB!F:F)</f>
        <v>0</v>
      </c>
      <c r="L570" s="19">
        <f t="shared" si="688"/>
        <v>0</v>
      </c>
      <c r="M570" s="32"/>
      <c r="N570" s="19">
        <f t="shared" si="689"/>
        <v>0</v>
      </c>
      <c r="O570" s="42"/>
      <c r="P570" s="42"/>
      <c r="Q570" s="42"/>
      <c r="R570" s="42"/>
      <c r="S570" s="19">
        <f t="shared" si="690"/>
        <v>0</v>
      </c>
      <c r="T570" s="42">
        <f t="shared" si="691"/>
        <v>0</v>
      </c>
      <c r="U570" s="42" t="e">
        <f>SUMIF(#REF!,A570,#REF!)</f>
        <v>#REF!</v>
      </c>
      <c r="V570" s="42" t="e">
        <f>SUMIF(#REF!,A570,#REF!)</f>
        <v>#REF!</v>
      </c>
      <c r="W570" s="42" t="e">
        <f t="shared" si="692"/>
        <v>#REF!</v>
      </c>
      <c r="X570" s="42" t="e">
        <f t="shared" si="693"/>
        <v>#REF!</v>
      </c>
      <c r="Y570" s="42" t="e">
        <f t="shared" si="694"/>
        <v>#REF!</v>
      </c>
      <c r="Z570" s="116" t="e">
        <f t="shared" si="695"/>
        <v>#REF!</v>
      </c>
      <c r="AA570" s="120">
        <f t="shared" si="696"/>
        <v>0</v>
      </c>
      <c r="AB570" s="153">
        <f t="shared" si="648"/>
        <v>0</v>
      </c>
      <c r="AC570" s="1"/>
      <c r="AD570" s="1"/>
      <c r="AE570" s="1"/>
      <c r="AF570" s="1"/>
      <c r="AG570" s="1"/>
      <c r="AH570" s="1"/>
      <c r="AI570" s="1"/>
      <c r="AJ570" s="1"/>
      <c r="AK570" s="1"/>
      <c r="AL570" s="1"/>
      <c r="AM570" s="1"/>
      <c r="AN570" s="1"/>
      <c r="AO570" s="1"/>
    </row>
    <row r="571" spans="1:41" s="3" customFormat="1">
      <c r="A571" s="48">
        <v>4760</v>
      </c>
      <c r="B571" s="53" t="s">
        <v>767</v>
      </c>
      <c r="C571" s="53" t="s">
        <v>1030</v>
      </c>
      <c r="D571" s="7"/>
      <c r="E571" s="9"/>
      <c r="F571" s="70">
        <v>1</v>
      </c>
      <c r="G571" s="71"/>
      <c r="H571" s="72">
        <f t="shared" ref="H571" si="698">SUM(E571:G571)</f>
        <v>1</v>
      </c>
      <c r="I571" s="70">
        <v>1</v>
      </c>
      <c r="J571" s="71" t="s">
        <v>216</v>
      </c>
      <c r="K571" s="73">
        <f>SUMIF(exportMMB!D:D,budgetMMB!A571,exportMMB!F:F)</f>
        <v>0</v>
      </c>
      <c r="L571" s="19">
        <f t="shared" si="688"/>
        <v>0</v>
      </c>
      <c r="M571" s="32"/>
      <c r="N571" s="19">
        <f t="shared" si="689"/>
        <v>0</v>
      </c>
      <c r="O571" s="42"/>
      <c r="P571" s="42"/>
      <c r="Q571" s="42"/>
      <c r="R571" s="42"/>
      <c r="S571" s="19">
        <f t="shared" si="690"/>
        <v>0</v>
      </c>
      <c r="T571" s="42">
        <f t="shared" si="691"/>
        <v>0</v>
      </c>
      <c r="U571" s="42" t="e">
        <f>SUMIF(#REF!,A571,#REF!)</f>
        <v>#REF!</v>
      </c>
      <c r="V571" s="42" t="e">
        <f>SUMIF(#REF!,A571,#REF!)</f>
        <v>#REF!</v>
      </c>
      <c r="W571" s="42" t="e">
        <f t="shared" si="692"/>
        <v>#REF!</v>
      </c>
      <c r="X571" s="42" t="e">
        <f t="shared" si="693"/>
        <v>#REF!</v>
      </c>
      <c r="Y571" s="42" t="e">
        <f t="shared" si="694"/>
        <v>#REF!</v>
      </c>
      <c r="Z571" s="116" t="e">
        <f t="shared" si="695"/>
        <v>#REF!</v>
      </c>
      <c r="AA571" s="120">
        <f t="shared" si="696"/>
        <v>0</v>
      </c>
      <c r="AB571" s="153">
        <f t="shared" si="648"/>
        <v>0</v>
      </c>
      <c r="AC571" s="1"/>
      <c r="AD571" s="1"/>
      <c r="AE571" s="1"/>
      <c r="AF571" s="1"/>
      <c r="AG571" s="1"/>
      <c r="AH571" s="1"/>
      <c r="AI571" s="1"/>
      <c r="AJ571" s="1"/>
      <c r="AK571" s="1"/>
      <c r="AL571" s="1"/>
      <c r="AM571" s="1"/>
      <c r="AN571" s="1"/>
      <c r="AO571" s="1"/>
    </row>
    <row r="572" spans="1:41" s="3" customFormat="1">
      <c r="A572" s="48">
        <v>4770</v>
      </c>
      <c r="B572" s="53" t="s">
        <v>768</v>
      </c>
      <c r="C572" s="53" t="s">
        <v>1030</v>
      </c>
      <c r="D572" s="7"/>
      <c r="E572" s="9"/>
      <c r="F572" s="70">
        <v>1</v>
      </c>
      <c r="G572" s="71"/>
      <c r="H572" s="72">
        <f t="shared" ref="H572:H574" si="699">SUM(E572:G572)</f>
        <v>1</v>
      </c>
      <c r="I572" s="70">
        <v>1</v>
      </c>
      <c r="J572" s="71" t="s">
        <v>216</v>
      </c>
      <c r="K572" s="73">
        <f>SUMIF(exportMMB!D:D,budgetMMB!A572,exportMMB!F:F)</f>
        <v>0</v>
      </c>
      <c r="L572" s="19">
        <f t="shared" si="688"/>
        <v>0</v>
      </c>
      <c r="M572" s="32"/>
      <c r="N572" s="19">
        <f t="shared" si="689"/>
        <v>0</v>
      </c>
      <c r="O572" s="42"/>
      <c r="P572" s="42"/>
      <c r="Q572" s="42"/>
      <c r="R572" s="42"/>
      <c r="S572" s="19">
        <f t="shared" si="690"/>
        <v>0</v>
      </c>
      <c r="T572" s="42">
        <f t="shared" si="691"/>
        <v>0</v>
      </c>
      <c r="U572" s="42" t="e">
        <f>SUMIF(#REF!,A572,#REF!)</f>
        <v>#REF!</v>
      </c>
      <c r="V572" s="42" t="e">
        <f>SUMIF(#REF!,A572,#REF!)</f>
        <v>#REF!</v>
      </c>
      <c r="W572" s="42" t="e">
        <f t="shared" si="692"/>
        <v>#REF!</v>
      </c>
      <c r="X572" s="42" t="e">
        <f t="shared" si="693"/>
        <v>#REF!</v>
      </c>
      <c r="Y572" s="42" t="e">
        <f t="shared" si="694"/>
        <v>#REF!</v>
      </c>
      <c r="Z572" s="116" t="e">
        <f t="shared" si="695"/>
        <v>#REF!</v>
      </c>
      <c r="AA572" s="120">
        <f t="shared" si="696"/>
        <v>0</v>
      </c>
      <c r="AB572" s="153">
        <f t="shared" si="648"/>
        <v>0</v>
      </c>
      <c r="AC572" s="1"/>
      <c r="AD572" s="1"/>
      <c r="AE572" s="1"/>
      <c r="AF572" s="1"/>
      <c r="AG572" s="1"/>
      <c r="AH572" s="1"/>
      <c r="AI572" s="1"/>
      <c r="AJ572" s="1"/>
      <c r="AK572" s="1"/>
      <c r="AL572" s="1"/>
      <c r="AM572" s="1"/>
      <c r="AN572" s="1"/>
      <c r="AO572" s="1"/>
    </row>
    <row r="573" spans="1:41" s="3" customFormat="1">
      <c r="A573" s="48">
        <v>4780</v>
      </c>
      <c r="B573" s="53" t="s">
        <v>769</v>
      </c>
      <c r="C573" s="53" t="s">
        <v>1030</v>
      </c>
      <c r="D573" s="7"/>
      <c r="E573" s="9"/>
      <c r="F573" s="70">
        <v>1</v>
      </c>
      <c r="G573" s="71"/>
      <c r="H573" s="72">
        <f t="shared" si="699"/>
        <v>1</v>
      </c>
      <c r="I573" s="70">
        <v>1</v>
      </c>
      <c r="J573" s="71" t="s">
        <v>216</v>
      </c>
      <c r="K573" s="73">
        <f>SUMIF(exportMMB!D:D,budgetMMB!A573,exportMMB!F:F)</f>
        <v>0</v>
      </c>
      <c r="L573" s="19">
        <f t="shared" si="688"/>
        <v>0</v>
      </c>
      <c r="M573" s="32"/>
      <c r="N573" s="19">
        <f t="shared" si="689"/>
        <v>0</v>
      </c>
      <c r="O573" s="42"/>
      <c r="P573" s="42"/>
      <c r="Q573" s="42"/>
      <c r="R573" s="42"/>
      <c r="S573" s="19">
        <f t="shared" si="690"/>
        <v>0</v>
      </c>
      <c r="T573" s="42">
        <f t="shared" si="691"/>
        <v>0</v>
      </c>
      <c r="U573" s="42" t="e">
        <f>SUMIF(#REF!,A573,#REF!)</f>
        <v>#REF!</v>
      </c>
      <c r="V573" s="42" t="e">
        <f>SUMIF(#REF!,A573,#REF!)</f>
        <v>#REF!</v>
      </c>
      <c r="W573" s="42" t="e">
        <f t="shared" si="692"/>
        <v>#REF!</v>
      </c>
      <c r="X573" s="42" t="e">
        <f t="shared" si="693"/>
        <v>#REF!</v>
      </c>
      <c r="Y573" s="42" t="e">
        <f t="shared" si="694"/>
        <v>#REF!</v>
      </c>
      <c r="Z573" s="116" t="e">
        <f t="shared" si="695"/>
        <v>#REF!</v>
      </c>
      <c r="AA573" s="120">
        <f t="shared" si="696"/>
        <v>0</v>
      </c>
      <c r="AB573" s="153">
        <f t="shared" si="648"/>
        <v>0</v>
      </c>
      <c r="AC573" s="1"/>
      <c r="AD573" s="1"/>
      <c r="AE573" s="1"/>
      <c r="AF573" s="1"/>
      <c r="AG573" s="1"/>
      <c r="AH573" s="1"/>
      <c r="AI573" s="1"/>
      <c r="AJ573" s="1"/>
      <c r="AK573" s="1"/>
      <c r="AL573" s="1"/>
      <c r="AM573" s="1"/>
      <c r="AN573" s="1"/>
      <c r="AO573" s="1"/>
    </row>
    <row r="574" spans="1:41" s="3" customFormat="1">
      <c r="A574" s="48">
        <v>4790</v>
      </c>
      <c r="B574" s="53" t="s">
        <v>770</v>
      </c>
      <c r="C574" s="53" t="s">
        <v>1030</v>
      </c>
      <c r="D574" s="7"/>
      <c r="E574" s="9"/>
      <c r="F574" s="70">
        <v>1</v>
      </c>
      <c r="G574" s="71"/>
      <c r="H574" s="72">
        <f t="shared" si="699"/>
        <v>1</v>
      </c>
      <c r="I574" s="70">
        <v>1</v>
      </c>
      <c r="J574" s="71" t="s">
        <v>216</v>
      </c>
      <c r="K574" s="73">
        <f>SUMIF(exportMMB!D:D,budgetMMB!A574,exportMMB!F:F)</f>
        <v>0</v>
      </c>
      <c r="L574" s="19">
        <f t="shared" si="688"/>
        <v>0</v>
      </c>
      <c r="M574" s="32"/>
      <c r="N574" s="19">
        <f t="shared" si="689"/>
        <v>0</v>
      </c>
      <c r="O574" s="42"/>
      <c r="P574" s="42"/>
      <c r="Q574" s="42"/>
      <c r="R574" s="42"/>
      <c r="S574" s="19">
        <f t="shared" si="690"/>
        <v>0</v>
      </c>
      <c r="T574" s="42">
        <f t="shared" si="691"/>
        <v>0</v>
      </c>
      <c r="U574" s="42" t="e">
        <f>SUMIF(#REF!,A574,#REF!)</f>
        <v>#REF!</v>
      </c>
      <c r="V574" s="42" t="e">
        <f>SUMIF(#REF!,A574,#REF!)</f>
        <v>#REF!</v>
      </c>
      <c r="W574" s="42" t="e">
        <f t="shared" si="692"/>
        <v>#REF!</v>
      </c>
      <c r="X574" s="42" t="e">
        <f t="shared" si="693"/>
        <v>#REF!</v>
      </c>
      <c r="Y574" s="42" t="e">
        <f t="shared" si="694"/>
        <v>#REF!</v>
      </c>
      <c r="Z574" s="116" t="e">
        <f t="shared" si="695"/>
        <v>#REF!</v>
      </c>
      <c r="AA574" s="120">
        <f t="shared" si="696"/>
        <v>0</v>
      </c>
      <c r="AB574" s="153">
        <f t="shared" si="648"/>
        <v>0</v>
      </c>
      <c r="AC574" s="1"/>
      <c r="AD574" s="1"/>
      <c r="AE574" s="1"/>
      <c r="AF574" s="1"/>
      <c r="AG574" s="1"/>
      <c r="AH574" s="1"/>
      <c r="AI574" s="1"/>
      <c r="AJ574" s="1"/>
      <c r="AK574" s="1"/>
      <c r="AL574" s="1"/>
      <c r="AM574" s="1"/>
      <c r="AN574" s="1"/>
      <c r="AO574" s="1"/>
    </row>
    <row r="575" spans="1:41" s="3" customFormat="1">
      <c r="A575" s="48"/>
      <c r="B575" s="55" t="s">
        <v>253</v>
      </c>
      <c r="C575" s="53"/>
      <c r="D575" s="7"/>
      <c r="E575" s="4"/>
      <c r="F575" s="70"/>
      <c r="G575" s="71"/>
      <c r="H575" s="72"/>
      <c r="I575" s="70"/>
      <c r="J575" s="71"/>
      <c r="K575" s="73"/>
      <c r="L575" s="21">
        <f>SUM(L565:L574)</f>
        <v>0</v>
      </c>
      <c r="M575" s="28">
        <f t="shared" ref="M575:S575" si="700">SUM(M565:M574)</f>
        <v>0</v>
      </c>
      <c r="N575" s="21">
        <f t="shared" si="700"/>
        <v>0</v>
      </c>
      <c r="O575" s="43">
        <f t="shared" si="700"/>
        <v>0</v>
      </c>
      <c r="P575" s="43">
        <f t="shared" si="700"/>
        <v>0</v>
      </c>
      <c r="Q575" s="43">
        <f t="shared" ref="Q575" si="701">SUM(Q565:Q574)</f>
        <v>0</v>
      </c>
      <c r="R575" s="43">
        <f t="shared" si="700"/>
        <v>0</v>
      </c>
      <c r="S575" s="19">
        <f t="shared" si="700"/>
        <v>0</v>
      </c>
      <c r="T575" s="43">
        <f>SUM(T565:T574)</f>
        <v>0</v>
      </c>
      <c r="U575" s="46" t="e">
        <f t="shared" ref="U575:V575" si="702">SUM(U565:U574)</f>
        <v>#REF!</v>
      </c>
      <c r="V575" s="46" t="e">
        <f t="shared" si="702"/>
        <v>#REF!</v>
      </c>
      <c r="W575" s="46" t="e">
        <f t="shared" ref="W575:AA575" si="703">SUM(W565:W574)</f>
        <v>#REF!</v>
      </c>
      <c r="X575" s="46" t="e">
        <f t="shared" si="703"/>
        <v>#REF!</v>
      </c>
      <c r="Y575" s="46" t="e">
        <f t="shared" si="703"/>
        <v>#REF!</v>
      </c>
      <c r="Z575" s="142" t="e">
        <f t="shared" si="703"/>
        <v>#REF!</v>
      </c>
      <c r="AA575" s="143">
        <f t="shared" si="703"/>
        <v>0</v>
      </c>
      <c r="AB575" s="153">
        <f t="shared" si="648"/>
        <v>0</v>
      </c>
      <c r="AC575" s="1"/>
      <c r="AD575" s="1"/>
      <c r="AE575" s="1"/>
      <c r="AF575" s="1"/>
      <c r="AG575" s="1"/>
      <c r="AH575" s="1"/>
      <c r="AI575" s="1"/>
      <c r="AJ575" s="1"/>
      <c r="AK575" s="1"/>
      <c r="AL575" s="1"/>
      <c r="AM575" s="1"/>
      <c r="AN575" s="1"/>
      <c r="AO575" s="1"/>
    </row>
    <row r="576" spans="1:41" s="3" customFormat="1">
      <c r="A576" s="18"/>
      <c r="B576" s="53"/>
      <c r="C576" s="53"/>
      <c r="D576" s="7"/>
      <c r="E576" s="4"/>
      <c r="F576" s="70"/>
      <c r="G576" s="71"/>
      <c r="H576" s="72"/>
      <c r="I576" s="70"/>
      <c r="J576" s="70"/>
      <c r="K576" s="73"/>
      <c r="L576" s="19"/>
      <c r="M576" s="32"/>
      <c r="N576" s="19"/>
      <c r="O576" s="42"/>
      <c r="P576" s="42"/>
      <c r="Q576" s="42"/>
      <c r="R576" s="42"/>
      <c r="S576" s="19"/>
      <c r="T576" s="42"/>
      <c r="U576" s="42"/>
      <c r="V576" s="42"/>
      <c r="W576" s="42"/>
      <c r="X576" s="42"/>
      <c r="Y576" s="42"/>
      <c r="Z576" s="116"/>
      <c r="AA576" s="120"/>
      <c r="AB576" s="153">
        <f t="shared" si="648"/>
        <v>0</v>
      </c>
      <c r="AC576" s="1"/>
      <c r="AD576" s="1"/>
      <c r="AE576" s="1"/>
      <c r="AF576" s="1"/>
      <c r="AG576" s="1"/>
      <c r="AH576" s="1"/>
      <c r="AI576" s="1"/>
      <c r="AJ576" s="1"/>
      <c r="AK576" s="1"/>
      <c r="AL576" s="1"/>
      <c r="AM576" s="1"/>
      <c r="AN576" s="1"/>
      <c r="AO576" s="1"/>
    </row>
    <row r="577" spans="1:41" s="3" customFormat="1">
      <c r="A577" s="50">
        <v>4800</v>
      </c>
      <c r="B577" s="38" t="s">
        <v>771</v>
      </c>
      <c r="C577" s="38"/>
      <c r="D577" s="7"/>
      <c r="E577" s="9"/>
      <c r="F577" s="70"/>
      <c r="G577" s="71"/>
      <c r="H577" s="72"/>
      <c r="I577" s="70"/>
      <c r="J577" s="71"/>
      <c r="K577" s="73"/>
      <c r="L577" s="19"/>
      <c r="M577" s="32"/>
      <c r="N577" s="19"/>
      <c r="O577" s="42"/>
      <c r="P577" s="42"/>
      <c r="Q577" s="42"/>
      <c r="R577" s="42"/>
      <c r="S577" s="19"/>
      <c r="T577" s="42"/>
      <c r="U577" s="42"/>
      <c r="V577" s="42"/>
      <c r="W577" s="42"/>
      <c r="X577" s="42"/>
      <c r="Y577" s="42"/>
      <c r="Z577" s="116"/>
      <c r="AA577" s="120"/>
      <c r="AB577" s="153">
        <f t="shared" si="648"/>
        <v>0</v>
      </c>
      <c r="AC577" s="1"/>
      <c r="AD577" s="1"/>
      <c r="AE577" s="1"/>
      <c r="AF577" s="1"/>
      <c r="AG577" s="1"/>
      <c r="AH577" s="1"/>
      <c r="AI577" s="1"/>
      <c r="AJ577" s="1"/>
      <c r="AK577" s="1"/>
      <c r="AL577" s="1"/>
      <c r="AM577" s="1"/>
      <c r="AN577" s="1"/>
      <c r="AO577" s="1"/>
    </row>
    <row r="578" spans="1:41" s="3" customFormat="1">
      <c r="A578" s="48">
        <v>4801</v>
      </c>
      <c r="B578" s="53" t="s">
        <v>772</v>
      </c>
      <c r="C578" s="53" t="s">
        <v>1030</v>
      </c>
      <c r="D578" s="7"/>
      <c r="E578" s="9"/>
      <c r="F578" s="70">
        <v>1</v>
      </c>
      <c r="G578" s="71"/>
      <c r="H578" s="72">
        <f t="shared" ref="H578:H585" si="704">SUM(E578:G578)</f>
        <v>1</v>
      </c>
      <c r="I578" s="70">
        <v>1</v>
      </c>
      <c r="J578" s="71" t="s">
        <v>216</v>
      </c>
      <c r="K578" s="73">
        <f>SUMIF(exportMMB!D:D,budgetMMB!A578,exportMMB!F:F)</f>
        <v>0</v>
      </c>
      <c r="L578" s="19">
        <f t="shared" ref="L578:L601" si="705">H578*I578*K578</f>
        <v>0</v>
      </c>
      <c r="M578" s="32"/>
      <c r="N578" s="19">
        <f t="shared" ref="N578:N601" si="706">MAX(L578-SUM(O578:R578),0)</f>
        <v>0</v>
      </c>
      <c r="O578" s="42"/>
      <c r="P578" s="42"/>
      <c r="Q578" s="42"/>
      <c r="R578" s="42"/>
      <c r="S578" s="19">
        <f t="shared" ref="S578:S601" si="707">L578-SUM(N578:R578)</f>
        <v>0</v>
      </c>
      <c r="T578" s="42">
        <f t="shared" ref="T578:T601" si="708">N578</f>
        <v>0</v>
      </c>
      <c r="U578" s="42" t="e">
        <f>SUMIF(#REF!,A578,#REF!)</f>
        <v>#REF!</v>
      </c>
      <c r="V578" s="42" t="e">
        <f>SUMIF(#REF!,A578,#REF!)</f>
        <v>#REF!</v>
      </c>
      <c r="W578" s="42" t="e">
        <f t="shared" ref="W578:W601" si="709">U578+V578</f>
        <v>#REF!</v>
      </c>
      <c r="X578" s="42" t="e">
        <f t="shared" ref="X578:X601" si="710">MAX(L578-W578,0)</f>
        <v>#REF!</v>
      </c>
      <c r="Y578" s="42" t="e">
        <f t="shared" ref="Y578:Y601" si="711">W578+X578</f>
        <v>#REF!</v>
      </c>
      <c r="Z578" s="116" t="e">
        <f t="shared" ref="Z578:Z601" si="712">L578-Y578</f>
        <v>#REF!</v>
      </c>
      <c r="AA578" s="120">
        <f t="shared" ref="AA578:AA601" si="713">AB578-L578</f>
        <v>0</v>
      </c>
      <c r="AB578" s="153">
        <f t="shared" si="648"/>
        <v>0</v>
      </c>
      <c r="AC578" s="1"/>
      <c r="AD578" s="1"/>
      <c r="AE578" s="1"/>
      <c r="AF578" s="1"/>
      <c r="AG578" s="1"/>
      <c r="AH578" s="1"/>
      <c r="AI578" s="1"/>
      <c r="AJ578" s="1"/>
      <c r="AK578" s="1"/>
      <c r="AL578" s="1"/>
      <c r="AM578" s="1"/>
      <c r="AN578" s="1"/>
      <c r="AO578" s="1"/>
    </row>
    <row r="579" spans="1:41" s="3" customFormat="1">
      <c r="A579" s="48">
        <v>4802</v>
      </c>
      <c r="B579" s="53" t="s">
        <v>773</v>
      </c>
      <c r="C579" s="53" t="s">
        <v>1030</v>
      </c>
      <c r="D579" s="7"/>
      <c r="E579" s="9"/>
      <c r="F579" s="70">
        <v>1</v>
      </c>
      <c r="G579" s="71"/>
      <c r="H579" s="72">
        <f t="shared" si="704"/>
        <v>1</v>
      </c>
      <c r="I579" s="70">
        <v>1</v>
      </c>
      <c r="J579" s="71" t="s">
        <v>216</v>
      </c>
      <c r="K579" s="73">
        <f>SUMIF(exportMMB!D:D,budgetMMB!A579,exportMMB!F:F)</f>
        <v>0</v>
      </c>
      <c r="L579" s="19">
        <f t="shared" si="705"/>
        <v>0</v>
      </c>
      <c r="M579" s="32"/>
      <c r="N579" s="19">
        <f t="shared" si="706"/>
        <v>0</v>
      </c>
      <c r="O579" s="42"/>
      <c r="P579" s="42"/>
      <c r="Q579" s="42"/>
      <c r="R579" s="42"/>
      <c r="S579" s="19">
        <f t="shared" si="707"/>
        <v>0</v>
      </c>
      <c r="T579" s="42">
        <f t="shared" si="708"/>
        <v>0</v>
      </c>
      <c r="U579" s="42" t="e">
        <f>SUMIF(#REF!,A579,#REF!)</f>
        <v>#REF!</v>
      </c>
      <c r="V579" s="42" t="e">
        <f>SUMIF(#REF!,A579,#REF!)</f>
        <v>#REF!</v>
      </c>
      <c r="W579" s="42" t="e">
        <f t="shared" si="709"/>
        <v>#REF!</v>
      </c>
      <c r="X579" s="42" t="e">
        <f t="shared" si="710"/>
        <v>#REF!</v>
      </c>
      <c r="Y579" s="42" t="e">
        <f t="shared" si="711"/>
        <v>#REF!</v>
      </c>
      <c r="Z579" s="116" t="e">
        <f t="shared" si="712"/>
        <v>#REF!</v>
      </c>
      <c r="AA579" s="120">
        <f t="shared" si="713"/>
        <v>0</v>
      </c>
      <c r="AB579" s="153">
        <f t="shared" si="648"/>
        <v>0</v>
      </c>
      <c r="AC579" s="1"/>
      <c r="AD579" s="1"/>
      <c r="AE579" s="1"/>
      <c r="AF579" s="1"/>
      <c r="AG579" s="1"/>
      <c r="AH579" s="1"/>
      <c r="AI579" s="1"/>
      <c r="AJ579" s="1"/>
      <c r="AK579" s="1"/>
      <c r="AL579" s="1"/>
      <c r="AM579" s="1"/>
      <c r="AN579" s="1"/>
      <c r="AO579" s="1"/>
    </row>
    <row r="580" spans="1:41" s="3" customFormat="1">
      <c r="A580" s="48">
        <v>4803</v>
      </c>
      <c r="B580" s="53" t="s">
        <v>774</v>
      </c>
      <c r="C580" s="53" t="s">
        <v>1030</v>
      </c>
      <c r="D580" s="7"/>
      <c r="E580" s="9"/>
      <c r="F580" s="70">
        <v>1</v>
      </c>
      <c r="G580" s="71"/>
      <c r="H580" s="72">
        <f t="shared" si="704"/>
        <v>1</v>
      </c>
      <c r="I580" s="70">
        <v>1</v>
      </c>
      <c r="J580" s="71" t="s">
        <v>216</v>
      </c>
      <c r="K580" s="73">
        <f>SUMIF(exportMMB!D:D,budgetMMB!A580,exportMMB!F:F)</f>
        <v>0</v>
      </c>
      <c r="L580" s="19">
        <f t="shared" si="705"/>
        <v>0</v>
      </c>
      <c r="M580" s="32"/>
      <c r="N580" s="19">
        <f t="shared" si="706"/>
        <v>0</v>
      </c>
      <c r="O580" s="42"/>
      <c r="P580" s="42"/>
      <c r="Q580" s="42"/>
      <c r="R580" s="42"/>
      <c r="S580" s="19">
        <f t="shared" si="707"/>
        <v>0</v>
      </c>
      <c r="T580" s="42">
        <f t="shared" si="708"/>
        <v>0</v>
      </c>
      <c r="U580" s="42" t="e">
        <f>SUMIF(#REF!,A580,#REF!)</f>
        <v>#REF!</v>
      </c>
      <c r="V580" s="42" t="e">
        <f>SUMIF(#REF!,A580,#REF!)</f>
        <v>#REF!</v>
      </c>
      <c r="W580" s="42" t="e">
        <f t="shared" si="709"/>
        <v>#REF!</v>
      </c>
      <c r="X580" s="42" t="e">
        <f t="shared" si="710"/>
        <v>#REF!</v>
      </c>
      <c r="Y580" s="42" t="e">
        <f t="shared" si="711"/>
        <v>#REF!</v>
      </c>
      <c r="Z580" s="116" t="e">
        <f t="shared" si="712"/>
        <v>#REF!</v>
      </c>
      <c r="AA580" s="120">
        <f t="shared" si="713"/>
        <v>0</v>
      </c>
      <c r="AB580" s="153">
        <f t="shared" si="648"/>
        <v>0</v>
      </c>
      <c r="AC580" s="1"/>
      <c r="AD580" s="1"/>
      <c r="AE580" s="1"/>
      <c r="AF580" s="1"/>
      <c r="AG580" s="1"/>
      <c r="AH580" s="1"/>
      <c r="AI580" s="1"/>
      <c r="AJ580" s="1"/>
      <c r="AK580" s="1"/>
      <c r="AL580" s="1"/>
      <c r="AM580" s="1"/>
      <c r="AN580" s="1"/>
      <c r="AO580" s="1"/>
    </row>
    <row r="581" spans="1:41" s="3" customFormat="1">
      <c r="A581" s="48">
        <v>4804</v>
      </c>
      <c r="B581" s="53" t="s">
        <v>762</v>
      </c>
      <c r="C581" s="53" t="s">
        <v>1030</v>
      </c>
      <c r="D581" s="7"/>
      <c r="E581" s="9"/>
      <c r="F581" s="70">
        <v>1</v>
      </c>
      <c r="G581" s="71"/>
      <c r="H581" s="72">
        <f t="shared" si="704"/>
        <v>1</v>
      </c>
      <c r="I581" s="70">
        <v>1</v>
      </c>
      <c r="J581" s="71" t="s">
        <v>216</v>
      </c>
      <c r="K581" s="73">
        <f>SUMIF(exportMMB!D:D,budgetMMB!A581,exportMMB!F:F)</f>
        <v>0</v>
      </c>
      <c r="L581" s="19">
        <f t="shared" si="705"/>
        <v>0</v>
      </c>
      <c r="M581" s="32"/>
      <c r="N581" s="19">
        <f t="shared" si="706"/>
        <v>0</v>
      </c>
      <c r="O581" s="42"/>
      <c r="P581" s="42"/>
      <c r="Q581" s="42"/>
      <c r="R581" s="42"/>
      <c r="S581" s="19">
        <f t="shared" si="707"/>
        <v>0</v>
      </c>
      <c r="T581" s="42">
        <f t="shared" si="708"/>
        <v>0</v>
      </c>
      <c r="U581" s="42" t="e">
        <f>SUMIF(#REF!,A581,#REF!)</f>
        <v>#REF!</v>
      </c>
      <c r="V581" s="42" t="e">
        <f>SUMIF(#REF!,A581,#REF!)</f>
        <v>#REF!</v>
      </c>
      <c r="W581" s="42" t="e">
        <f t="shared" si="709"/>
        <v>#REF!</v>
      </c>
      <c r="X581" s="42" t="e">
        <f t="shared" si="710"/>
        <v>#REF!</v>
      </c>
      <c r="Y581" s="42" t="e">
        <f t="shared" si="711"/>
        <v>#REF!</v>
      </c>
      <c r="Z581" s="116" t="e">
        <f t="shared" si="712"/>
        <v>#REF!</v>
      </c>
      <c r="AA581" s="120">
        <f t="shared" si="713"/>
        <v>0</v>
      </c>
      <c r="AB581" s="153">
        <f t="shared" si="648"/>
        <v>0</v>
      </c>
      <c r="AC581" s="1"/>
      <c r="AD581" s="1"/>
      <c r="AE581" s="1"/>
      <c r="AF581" s="1"/>
      <c r="AG581" s="1"/>
      <c r="AH581" s="1"/>
      <c r="AI581" s="1"/>
      <c r="AJ581" s="1"/>
      <c r="AK581" s="1"/>
      <c r="AL581" s="1"/>
      <c r="AM581" s="1"/>
      <c r="AN581" s="1"/>
      <c r="AO581" s="1"/>
    </row>
    <row r="582" spans="1:41" s="3" customFormat="1">
      <c r="A582" s="48">
        <v>4805</v>
      </c>
      <c r="B582" s="53" t="s">
        <v>775</v>
      </c>
      <c r="C582" s="53" t="s">
        <v>1030</v>
      </c>
      <c r="D582" s="7"/>
      <c r="E582" s="9"/>
      <c r="F582" s="70">
        <v>1</v>
      </c>
      <c r="G582" s="71"/>
      <c r="H582" s="72">
        <f t="shared" si="704"/>
        <v>1</v>
      </c>
      <c r="I582" s="70">
        <v>1</v>
      </c>
      <c r="J582" s="71" t="s">
        <v>216</v>
      </c>
      <c r="K582" s="73">
        <f>SUMIF(exportMMB!D:D,budgetMMB!A582,exportMMB!F:F)</f>
        <v>0</v>
      </c>
      <c r="L582" s="19">
        <f t="shared" si="705"/>
        <v>0</v>
      </c>
      <c r="M582" s="32"/>
      <c r="N582" s="19">
        <f t="shared" si="706"/>
        <v>0</v>
      </c>
      <c r="O582" s="42"/>
      <c r="P582" s="42"/>
      <c r="Q582" s="42"/>
      <c r="R582" s="42"/>
      <c r="S582" s="19">
        <f t="shared" si="707"/>
        <v>0</v>
      </c>
      <c r="T582" s="42">
        <f t="shared" si="708"/>
        <v>0</v>
      </c>
      <c r="U582" s="42" t="e">
        <f>SUMIF(#REF!,A582,#REF!)</f>
        <v>#REF!</v>
      </c>
      <c r="V582" s="42" t="e">
        <f>SUMIF(#REF!,A582,#REF!)</f>
        <v>#REF!</v>
      </c>
      <c r="W582" s="42" t="e">
        <f t="shared" si="709"/>
        <v>#REF!</v>
      </c>
      <c r="X582" s="42" t="e">
        <f t="shared" si="710"/>
        <v>#REF!</v>
      </c>
      <c r="Y582" s="42" t="e">
        <f t="shared" si="711"/>
        <v>#REF!</v>
      </c>
      <c r="Z582" s="116" t="e">
        <f t="shared" si="712"/>
        <v>#REF!</v>
      </c>
      <c r="AA582" s="120">
        <f t="shared" si="713"/>
        <v>0</v>
      </c>
      <c r="AB582" s="153">
        <f t="shared" si="648"/>
        <v>0</v>
      </c>
      <c r="AC582" s="1"/>
      <c r="AD582" s="1"/>
      <c r="AE582" s="1"/>
      <c r="AF582" s="1"/>
      <c r="AG582" s="1"/>
      <c r="AH582" s="1"/>
      <c r="AI582" s="1"/>
      <c r="AJ582" s="1"/>
      <c r="AK582" s="1"/>
      <c r="AL582" s="1"/>
      <c r="AM582" s="1"/>
      <c r="AN582" s="1"/>
      <c r="AO582" s="1"/>
    </row>
    <row r="583" spans="1:41" s="3" customFormat="1">
      <c r="A583" s="48">
        <v>4806</v>
      </c>
      <c r="B583" s="53" t="s">
        <v>776</v>
      </c>
      <c r="C583" s="53" t="s">
        <v>1030</v>
      </c>
      <c r="D583" s="7"/>
      <c r="E583" s="9"/>
      <c r="F583" s="70">
        <v>1</v>
      </c>
      <c r="G583" s="71"/>
      <c r="H583" s="72">
        <f t="shared" si="704"/>
        <v>1</v>
      </c>
      <c r="I583" s="70">
        <v>1</v>
      </c>
      <c r="J583" s="71" t="s">
        <v>216</v>
      </c>
      <c r="K583" s="73">
        <f>SUMIF(exportMMB!D:D,budgetMMB!A583,exportMMB!F:F)</f>
        <v>0</v>
      </c>
      <c r="L583" s="19">
        <f t="shared" si="705"/>
        <v>0</v>
      </c>
      <c r="M583" s="32"/>
      <c r="N583" s="19">
        <f t="shared" si="706"/>
        <v>0</v>
      </c>
      <c r="O583" s="42"/>
      <c r="P583" s="42"/>
      <c r="Q583" s="42"/>
      <c r="R583" s="42"/>
      <c r="S583" s="19">
        <f t="shared" si="707"/>
        <v>0</v>
      </c>
      <c r="T583" s="42">
        <f t="shared" si="708"/>
        <v>0</v>
      </c>
      <c r="U583" s="42" t="e">
        <f>SUMIF(#REF!,A583,#REF!)</f>
        <v>#REF!</v>
      </c>
      <c r="V583" s="42" t="e">
        <f>SUMIF(#REF!,A583,#REF!)</f>
        <v>#REF!</v>
      </c>
      <c r="W583" s="42" t="e">
        <f t="shared" si="709"/>
        <v>#REF!</v>
      </c>
      <c r="X583" s="42" t="e">
        <f t="shared" si="710"/>
        <v>#REF!</v>
      </c>
      <c r="Y583" s="42" t="e">
        <f t="shared" si="711"/>
        <v>#REF!</v>
      </c>
      <c r="Z583" s="116" t="e">
        <f t="shared" si="712"/>
        <v>#REF!</v>
      </c>
      <c r="AA583" s="120">
        <f t="shared" si="713"/>
        <v>0</v>
      </c>
      <c r="AB583" s="153">
        <f t="shared" si="648"/>
        <v>0</v>
      </c>
      <c r="AC583" s="1"/>
      <c r="AD583" s="1"/>
      <c r="AE583" s="1"/>
      <c r="AF583" s="1"/>
      <c r="AG583" s="1"/>
      <c r="AH583" s="1"/>
      <c r="AI583" s="1"/>
      <c r="AJ583" s="1"/>
      <c r="AK583" s="1"/>
      <c r="AL583" s="1"/>
      <c r="AM583" s="1"/>
      <c r="AN583" s="1"/>
      <c r="AO583" s="1"/>
    </row>
    <row r="584" spans="1:41" s="3" customFormat="1">
      <c r="A584" s="48">
        <v>4810</v>
      </c>
      <c r="B584" s="53" t="s">
        <v>777</v>
      </c>
      <c r="C584" s="53" t="s">
        <v>1030</v>
      </c>
      <c r="D584" s="7"/>
      <c r="E584" s="9"/>
      <c r="F584" s="70">
        <v>1</v>
      </c>
      <c r="G584" s="71"/>
      <c r="H584" s="72">
        <f t="shared" si="704"/>
        <v>1</v>
      </c>
      <c r="I584" s="70">
        <v>1</v>
      </c>
      <c r="J584" s="71" t="s">
        <v>216</v>
      </c>
      <c r="K584" s="73">
        <f>SUMIF(exportMMB!D:D,budgetMMB!A584,exportMMB!F:F)</f>
        <v>0</v>
      </c>
      <c r="L584" s="19">
        <f t="shared" si="705"/>
        <v>0</v>
      </c>
      <c r="M584" s="32"/>
      <c r="N584" s="19">
        <f t="shared" si="706"/>
        <v>0</v>
      </c>
      <c r="O584" s="42"/>
      <c r="P584" s="42"/>
      <c r="Q584" s="42"/>
      <c r="R584" s="42"/>
      <c r="S584" s="19">
        <f t="shared" si="707"/>
        <v>0</v>
      </c>
      <c r="T584" s="42">
        <f t="shared" si="708"/>
        <v>0</v>
      </c>
      <c r="U584" s="42" t="e">
        <f>SUMIF(#REF!,A584,#REF!)</f>
        <v>#REF!</v>
      </c>
      <c r="V584" s="42" t="e">
        <f>SUMIF(#REF!,A584,#REF!)</f>
        <v>#REF!</v>
      </c>
      <c r="W584" s="42" t="e">
        <f t="shared" si="709"/>
        <v>#REF!</v>
      </c>
      <c r="X584" s="42" t="e">
        <f t="shared" si="710"/>
        <v>#REF!</v>
      </c>
      <c r="Y584" s="42" t="e">
        <f t="shared" si="711"/>
        <v>#REF!</v>
      </c>
      <c r="Z584" s="116" t="e">
        <f t="shared" si="712"/>
        <v>#REF!</v>
      </c>
      <c r="AA584" s="120">
        <f t="shared" si="713"/>
        <v>0</v>
      </c>
      <c r="AB584" s="153">
        <f t="shared" si="648"/>
        <v>0</v>
      </c>
      <c r="AC584" s="1"/>
      <c r="AD584" s="1"/>
      <c r="AE584" s="1"/>
      <c r="AF584" s="1"/>
      <c r="AG584" s="1"/>
      <c r="AH584" s="1"/>
      <c r="AI584" s="1"/>
      <c r="AJ584" s="1"/>
      <c r="AK584" s="1"/>
      <c r="AL584" s="1"/>
      <c r="AM584" s="1"/>
      <c r="AN584" s="1"/>
      <c r="AO584" s="1"/>
    </row>
    <row r="585" spans="1:41" s="3" customFormat="1">
      <c r="A585" s="48">
        <v>4811</v>
      </c>
      <c r="B585" s="53" t="s">
        <v>778</v>
      </c>
      <c r="C585" s="53" t="s">
        <v>1030</v>
      </c>
      <c r="D585" s="7"/>
      <c r="E585" s="9"/>
      <c r="F585" s="70">
        <v>1</v>
      </c>
      <c r="G585" s="71"/>
      <c r="H585" s="72">
        <f t="shared" si="704"/>
        <v>1</v>
      </c>
      <c r="I585" s="70">
        <v>1</v>
      </c>
      <c r="J585" s="71" t="s">
        <v>216</v>
      </c>
      <c r="K585" s="73">
        <f>SUMIF(exportMMB!D:D,budgetMMB!A585,exportMMB!F:F)</f>
        <v>0</v>
      </c>
      <c r="L585" s="19">
        <f t="shared" si="705"/>
        <v>0</v>
      </c>
      <c r="M585" s="32"/>
      <c r="N585" s="19">
        <f t="shared" si="706"/>
        <v>0</v>
      </c>
      <c r="O585" s="42"/>
      <c r="P585" s="42"/>
      <c r="Q585" s="42"/>
      <c r="R585" s="42"/>
      <c r="S585" s="19">
        <f t="shared" si="707"/>
        <v>0</v>
      </c>
      <c r="T585" s="42">
        <f t="shared" si="708"/>
        <v>0</v>
      </c>
      <c r="U585" s="42" t="e">
        <f>SUMIF(#REF!,A585,#REF!)</f>
        <v>#REF!</v>
      </c>
      <c r="V585" s="42" t="e">
        <f>SUMIF(#REF!,A585,#REF!)</f>
        <v>#REF!</v>
      </c>
      <c r="W585" s="42" t="e">
        <f t="shared" si="709"/>
        <v>#REF!</v>
      </c>
      <c r="X585" s="42" t="e">
        <f t="shared" si="710"/>
        <v>#REF!</v>
      </c>
      <c r="Y585" s="42" t="e">
        <f t="shared" si="711"/>
        <v>#REF!</v>
      </c>
      <c r="Z585" s="116" t="e">
        <f t="shared" si="712"/>
        <v>#REF!</v>
      </c>
      <c r="AA585" s="120">
        <f t="shared" si="713"/>
        <v>0</v>
      </c>
      <c r="AB585" s="153">
        <f t="shared" ref="AB585:AB648" si="714">L585</f>
        <v>0</v>
      </c>
      <c r="AC585" s="1"/>
      <c r="AD585" s="1"/>
      <c r="AE585" s="1"/>
      <c r="AF585" s="1"/>
      <c r="AG585" s="1"/>
      <c r="AH585" s="1"/>
      <c r="AI585" s="1"/>
      <c r="AJ585" s="1"/>
      <c r="AK585" s="1"/>
      <c r="AL585" s="1"/>
      <c r="AM585" s="1"/>
      <c r="AN585" s="1"/>
      <c r="AO585" s="1"/>
    </row>
    <row r="586" spans="1:41" s="3" customFormat="1">
      <c r="A586" s="48">
        <v>4820</v>
      </c>
      <c r="B586" s="53" t="s">
        <v>779</v>
      </c>
      <c r="C586" s="53" t="s">
        <v>1030</v>
      </c>
      <c r="D586" s="7"/>
      <c r="E586" s="9"/>
      <c r="F586" s="70">
        <v>1</v>
      </c>
      <c r="G586" s="71"/>
      <c r="H586" s="72">
        <f t="shared" ref="H586:H590" si="715">SUM(E586:G586)</f>
        <v>1</v>
      </c>
      <c r="I586" s="70">
        <v>1</v>
      </c>
      <c r="J586" s="71" t="s">
        <v>216</v>
      </c>
      <c r="K586" s="73">
        <f>SUMIF(exportMMB!D:D,budgetMMB!A586,exportMMB!F:F)</f>
        <v>0</v>
      </c>
      <c r="L586" s="19">
        <f t="shared" si="705"/>
        <v>0</v>
      </c>
      <c r="M586" s="32"/>
      <c r="N586" s="19">
        <f t="shared" si="706"/>
        <v>0</v>
      </c>
      <c r="O586" s="42"/>
      <c r="P586" s="42"/>
      <c r="Q586" s="42"/>
      <c r="R586" s="42"/>
      <c r="S586" s="19">
        <f t="shared" si="707"/>
        <v>0</v>
      </c>
      <c r="T586" s="42">
        <f t="shared" si="708"/>
        <v>0</v>
      </c>
      <c r="U586" s="42" t="e">
        <f>SUMIF(#REF!,A586,#REF!)</f>
        <v>#REF!</v>
      </c>
      <c r="V586" s="42" t="e">
        <f>SUMIF(#REF!,A586,#REF!)</f>
        <v>#REF!</v>
      </c>
      <c r="W586" s="42" t="e">
        <f t="shared" si="709"/>
        <v>#REF!</v>
      </c>
      <c r="X586" s="42" t="e">
        <f t="shared" si="710"/>
        <v>#REF!</v>
      </c>
      <c r="Y586" s="42" t="e">
        <f t="shared" si="711"/>
        <v>#REF!</v>
      </c>
      <c r="Z586" s="116" t="e">
        <f t="shared" si="712"/>
        <v>#REF!</v>
      </c>
      <c r="AA586" s="120">
        <f t="shared" si="713"/>
        <v>0</v>
      </c>
      <c r="AB586" s="153">
        <f t="shared" si="714"/>
        <v>0</v>
      </c>
      <c r="AC586" s="1"/>
      <c r="AD586" s="1"/>
      <c r="AE586" s="1"/>
      <c r="AF586" s="1"/>
      <c r="AG586" s="1"/>
      <c r="AH586" s="1"/>
      <c r="AI586" s="1"/>
      <c r="AJ586" s="1"/>
      <c r="AK586" s="1"/>
      <c r="AL586" s="1"/>
      <c r="AM586" s="1"/>
      <c r="AN586" s="1"/>
      <c r="AO586" s="1"/>
    </row>
    <row r="587" spans="1:41" s="3" customFormat="1">
      <c r="A587" s="48">
        <v>4821</v>
      </c>
      <c r="B587" s="53" t="s">
        <v>780</v>
      </c>
      <c r="C587" s="53" t="s">
        <v>1030</v>
      </c>
      <c r="D587" s="7"/>
      <c r="E587" s="9"/>
      <c r="F587" s="70">
        <v>1</v>
      </c>
      <c r="G587" s="71"/>
      <c r="H587" s="72">
        <f t="shared" si="715"/>
        <v>1</v>
      </c>
      <c r="I587" s="70">
        <v>1</v>
      </c>
      <c r="J587" s="71" t="s">
        <v>216</v>
      </c>
      <c r="K587" s="73">
        <f>SUMIF(exportMMB!D:D,budgetMMB!A587,exportMMB!F:F)</f>
        <v>0</v>
      </c>
      <c r="L587" s="19">
        <f t="shared" si="705"/>
        <v>0</v>
      </c>
      <c r="M587" s="32"/>
      <c r="N587" s="19">
        <f t="shared" si="706"/>
        <v>0</v>
      </c>
      <c r="O587" s="42"/>
      <c r="P587" s="42"/>
      <c r="Q587" s="42"/>
      <c r="R587" s="42"/>
      <c r="S587" s="19">
        <f t="shared" si="707"/>
        <v>0</v>
      </c>
      <c r="T587" s="42">
        <f t="shared" si="708"/>
        <v>0</v>
      </c>
      <c r="U587" s="42" t="e">
        <f>SUMIF(#REF!,A587,#REF!)</f>
        <v>#REF!</v>
      </c>
      <c r="V587" s="42" t="e">
        <f>SUMIF(#REF!,A587,#REF!)</f>
        <v>#REF!</v>
      </c>
      <c r="W587" s="42" t="e">
        <f t="shared" si="709"/>
        <v>#REF!</v>
      </c>
      <c r="X587" s="42" t="e">
        <f t="shared" si="710"/>
        <v>#REF!</v>
      </c>
      <c r="Y587" s="42" t="e">
        <f t="shared" si="711"/>
        <v>#REF!</v>
      </c>
      <c r="Z587" s="116" t="e">
        <f t="shared" si="712"/>
        <v>#REF!</v>
      </c>
      <c r="AA587" s="120">
        <f t="shared" si="713"/>
        <v>0</v>
      </c>
      <c r="AB587" s="153">
        <f t="shared" si="714"/>
        <v>0</v>
      </c>
      <c r="AC587" s="1"/>
      <c r="AD587" s="1"/>
      <c r="AE587" s="1"/>
      <c r="AF587" s="1"/>
      <c r="AG587" s="1"/>
      <c r="AH587" s="1"/>
      <c r="AI587" s="1"/>
      <c r="AJ587" s="1"/>
      <c r="AK587" s="1"/>
      <c r="AL587" s="1"/>
      <c r="AM587" s="1"/>
      <c r="AN587" s="1"/>
      <c r="AO587" s="1"/>
    </row>
    <row r="588" spans="1:41" s="3" customFormat="1">
      <c r="A588" s="48">
        <v>4822</v>
      </c>
      <c r="B588" s="53" t="s">
        <v>781</v>
      </c>
      <c r="C588" s="53" t="s">
        <v>1030</v>
      </c>
      <c r="D588" s="7"/>
      <c r="E588" s="9"/>
      <c r="F588" s="70">
        <v>1</v>
      </c>
      <c r="G588" s="71"/>
      <c r="H588" s="72">
        <f t="shared" si="715"/>
        <v>1</v>
      </c>
      <c r="I588" s="70">
        <v>1</v>
      </c>
      <c r="J588" s="71" t="s">
        <v>216</v>
      </c>
      <c r="K588" s="73">
        <f>SUMIF(exportMMB!D:D,budgetMMB!A588,exportMMB!F:F)</f>
        <v>0</v>
      </c>
      <c r="L588" s="19">
        <f t="shared" si="705"/>
        <v>0</v>
      </c>
      <c r="M588" s="32"/>
      <c r="N588" s="19">
        <f t="shared" si="706"/>
        <v>0</v>
      </c>
      <c r="O588" s="42"/>
      <c r="P588" s="42"/>
      <c r="Q588" s="42"/>
      <c r="R588" s="42"/>
      <c r="S588" s="19">
        <f t="shared" si="707"/>
        <v>0</v>
      </c>
      <c r="T588" s="42">
        <f t="shared" si="708"/>
        <v>0</v>
      </c>
      <c r="U588" s="42" t="e">
        <f>SUMIF(#REF!,A588,#REF!)</f>
        <v>#REF!</v>
      </c>
      <c r="V588" s="42" t="e">
        <f>SUMIF(#REF!,A588,#REF!)</f>
        <v>#REF!</v>
      </c>
      <c r="W588" s="42" t="e">
        <f t="shared" si="709"/>
        <v>#REF!</v>
      </c>
      <c r="X588" s="42" t="e">
        <f t="shared" si="710"/>
        <v>#REF!</v>
      </c>
      <c r="Y588" s="42" t="e">
        <f t="shared" si="711"/>
        <v>#REF!</v>
      </c>
      <c r="Z588" s="116" t="e">
        <f t="shared" si="712"/>
        <v>#REF!</v>
      </c>
      <c r="AA588" s="120">
        <f t="shared" si="713"/>
        <v>0</v>
      </c>
      <c r="AB588" s="153">
        <f t="shared" si="714"/>
        <v>0</v>
      </c>
      <c r="AC588" s="1"/>
      <c r="AD588" s="1"/>
      <c r="AE588" s="1"/>
      <c r="AF588" s="1"/>
      <c r="AG588" s="1"/>
      <c r="AH588" s="1"/>
      <c r="AI588" s="1"/>
      <c r="AJ588" s="1"/>
      <c r="AK588" s="1"/>
      <c r="AL588" s="1"/>
      <c r="AM588" s="1"/>
      <c r="AN588" s="1"/>
      <c r="AO588" s="1"/>
    </row>
    <row r="589" spans="1:41" s="3" customFormat="1">
      <c r="A589" s="48">
        <v>4823</v>
      </c>
      <c r="B589" s="53" t="s">
        <v>782</v>
      </c>
      <c r="C589" s="53" t="s">
        <v>1030</v>
      </c>
      <c r="D589" s="7"/>
      <c r="E589" s="9"/>
      <c r="F589" s="70">
        <v>1</v>
      </c>
      <c r="G589" s="71"/>
      <c r="H589" s="72">
        <f t="shared" si="715"/>
        <v>1</v>
      </c>
      <c r="I589" s="70">
        <v>1</v>
      </c>
      <c r="J589" s="71" t="s">
        <v>216</v>
      </c>
      <c r="K589" s="73">
        <f>SUMIF(exportMMB!D:D,budgetMMB!A589,exportMMB!F:F)</f>
        <v>0</v>
      </c>
      <c r="L589" s="19">
        <f t="shared" si="705"/>
        <v>0</v>
      </c>
      <c r="M589" s="32"/>
      <c r="N589" s="19">
        <f t="shared" si="706"/>
        <v>0</v>
      </c>
      <c r="O589" s="42"/>
      <c r="P589" s="42"/>
      <c r="Q589" s="42"/>
      <c r="R589" s="42"/>
      <c r="S589" s="19">
        <f t="shared" si="707"/>
        <v>0</v>
      </c>
      <c r="T589" s="42">
        <f t="shared" si="708"/>
        <v>0</v>
      </c>
      <c r="U589" s="42" t="e">
        <f>SUMIF(#REF!,A589,#REF!)</f>
        <v>#REF!</v>
      </c>
      <c r="V589" s="42" t="e">
        <f>SUMIF(#REF!,A589,#REF!)</f>
        <v>#REF!</v>
      </c>
      <c r="W589" s="42" t="e">
        <f t="shared" si="709"/>
        <v>#REF!</v>
      </c>
      <c r="X589" s="42" t="e">
        <f t="shared" si="710"/>
        <v>#REF!</v>
      </c>
      <c r="Y589" s="42" t="e">
        <f t="shared" si="711"/>
        <v>#REF!</v>
      </c>
      <c r="Z589" s="116" t="e">
        <f t="shared" si="712"/>
        <v>#REF!</v>
      </c>
      <c r="AA589" s="120">
        <f t="shared" si="713"/>
        <v>0</v>
      </c>
      <c r="AB589" s="153">
        <f t="shared" si="714"/>
        <v>0</v>
      </c>
      <c r="AC589" s="1"/>
      <c r="AD589" s="1"/>
      <c r="AE589" s="1"/>
      <c r="AF589" s="1"/>
      <c r="AG589" s="1"/>
      <c r="AH589" s="1"/>
      <c r="AI589" s="1"/>
      <c r="AJ589" s="1"/>
      <c r="AK589" s="1"/>
      <c r="AL589" s="1"/>
      <c r="AM589" s="1"/>
      <c r="AN589" s="1"/>
      <c r="AO589" s="1"/>
    </row>
    <row r="590" spans="1:41" s="3" customFormat="1">
      <c r="A590" s="48">
        <v>4830</v>
      </c>
      <c r="B590" s="53" t="s">
        <v>783</v>
      </c>
      <c r="C590" s="53" t="s">
        <v>1030</v>
      </c>
      <c r="D590" s="7"/>
      <c r="E590" s="9"/>
      <c r="F590" s="70">
        <v>1</v>
      </c>
      <c r="G590" s="71"/>
      <c r="H590" s="72">
        <f t="shared" si="715"/>
        <v>1</v>
      </c>
      <c r="I590" s="70">
        <v>1</v>
      </c>
      <c r="J590" s="71" t="s">
        <v>216</v>
      </c>
      <c r="K590" s="73">
        <f>SUMIF(exportMMB!D:D,budgetMMB!A590,exportMMB!F:F)</f>
        <v>0</v>
      </c>
      <c r="L590" s="19">
        <f t="shared" si="705"/>
        <v>0</v>
      </c>
      <c r="M590" s="32"/>
      <c r="N590" s="19">
        <f t="shared" si="706"/>
        <v>0</v>
      </c>
      <c r="O590" s="42"/>
      <c r="P590" s="42"/>
      <c r="Q590" s="42"/>
      <c r="R590" s="42"/>
      <c r="S590" s="19">
        <f t="shared" si="707"/>
        <v>0</v>
      </c>
      <c r="T590" s="42">
        <f t="shared" si="708"/>
        <v>0</v>
      </c>
      <c r="U590" s="42" t="e">
        <f>SUMIF(#REF!,A590,#REF!)</f>
        <v>#REF!</v>
      </c>
      <c r="V590" s="42" t="e">
        <f>SUMIF(#REF!,A590,#REF!)</f>
        <v>#REF!</v>
      </c>
      <c r="W590" s="42" t="e">
        <f t="shared" si="709"/>
        <v>#REF!</v>
      </c>
      <c r="X590" s="42" t="e">
        <f t="shared" si="710"/>
        <v>#REF!</v>
      </c>
      <c r="Y590" s="42" t="e">
        <f t="shared" si="711"/>
        <v>#REF!</v>
      </c>
      <c r="Z590" s="116" t="e">
        <f t="shared" si="712"/>
        <v>#REF!</v>
      </c>
      <c r="AA590" s="120">
        <f t="shared" si="713"/>
        <v>0</v>
      </c>
      <c r="AB590" s="153">
        <f t="shared" si="714"/>
        <v>0</v>
      </c>
      <c r="AC590" s="1"/>
      <c r="AD590" s="1"/>
      <c r="AE590" s="1"/>
      <c r="AF590" s="1"/>
      <c r="AG590" s="1"/>
      <c r="AH590" s="1"/>
      <c r="AI590" s="1"/>
      <c r="AJ590" s="1"/>
      <c r="AK590" s="1"/>
      <c r="AL590" s="1"/>
      <c r="AM590" s="1"/>
      <c r="AN590" s="1"/>
      <c r="AO590" s="1"/>
    </row>
    <row r="591" spans="1:41" s="3" customFormat="1">
      <c r="A591" s="48">
        <v>4831</v>
      </c>
      <c r="B591" s="53" t="s">
        <v>784</v>
      </c>
      <c r="C591" s="53" t="s">
        <v>1030</v>
      </c>
      <c r="D591" s="7"/>
      <c r="E591" s="9"/>
      <c r="F591" s="70">
        <v>1</v>
      </c>
      <c r="G591" s="71"/>
      <c r="H591" s="72">
        <f t="shared" ref="H591" si="716">SUM(E591:G591)</f>
        <v>1</v>
      </c>
      <c r="I591" s="70">
        <v>1</v>
      </c>
      <c r="J591" s="71" t="s">
        <v>216</v>
      </c>
      <c r="K591" s="73">
        <f>SUMIF(exportMMB!D:D,budgetMMB!A591,exportMMB!F:F)</f>
        <v>0</v>
      </c>
      <c r="L591" s="19">
        <f t="shared" si="705"/>
        <v>0</v>
      </c>
      <c r="M591" s="32"/>
      <c r="N591" s="19">
        <f t="shared" si="706"/>
        <v>0</v>
      </c>
      <c r="O591" s="42"/>
      <c r="P591" s="42"/>
      <c r="Q591" s="42"/>
      <c r="R591" s="42"/>
      <c r="S591" s="19">
        <f t="shared" si="707"/>
        <v>0</v>
      </c>
      <c r="T591" s="42">
        <f t="shared" si="708"/>
        <v>0</v>
      </c>
      <c r="U591" s="42" t="e">
        <f>SUMIF(#REF!,A591,#REF!)</f>
        <v>#REF!</v>
      </c>
      <c r="V591" s="42" t="e">
        <f>SUMIF(#REF!,A591,#REF!)</f>
        <v>#REF!</v>
      </c>
      <c r="W591" s="42" t="e">
        <f t="shared" si="709"/>
        <v>#REF!</v>
      </c>
      <c r="X591" s="42" t="e">
        <f t="shared" si="710"/>
        <v>#REF!</v>
      </c>
      <c r="Y591" s="42" t="e">
        <f t="shared" si="711"/>
        <v>#REF!</v>
      </c>
      <c r="Z591" s="116" t="e">
        <f t="shared" si="712"/>
        <v>#REF!</v>
      </c>
      <c r="AA591" s="120">
        <f t="shared" si="713"/>
        <v>0</v>
      </c>
      <c r="AB591" s="153">
        <f t="shared" si="714"/>
        <v>0</v>
      </c>
      <c r="AC591" s="1"/>
      <c r="AD591" s="1"/>
      <c r="AE591" s="1"/>
      <c r="AF591" s="1"/>
      <c r="AG591" s="1"/>
      <c r="AH591" s="1"/>
      <c r="AI591" s="1"/>
      <c r="AJ591" s="1"/>
      <c r="AK591" s="1"/>
      <c r="AL591" s="1"/>
      <c r="AM591" s="1"/>
      <c r="AN591" s="1"/>
      <c r="AO591" s="1"/>
    </row>
    <row r="592" spans="1:41" s="3" customFormat="1">
      <c r="A592" s="48">
        <v>4832</v>
      </c>
      <c r="B592" s="53" t="s">
        <v>848</v>
      </c>
      <c r="C592" s="53" t="s">
        <v>1030</v>
      </c>
      <c r="D592" s="7"/>
      <c r="E592" s="9"/>
      <c r="F592" s="70">
        <v>1</v>
      </c>
      <c r="G592" s="71"/>
      <c r="H592" s="72">
        <f t="shared" ref="H592:H597" si="717">SUM(E592:G592)</f>
        <v>1</v>
      </c>
      <c r="I592" s="70">
        <v>1</v>
      </c>
      <c r="J592" s="71" t="s">
        <v>216</v>
      </c>
      <c r="K592" s="73">
        <f>SUMIF(exportMMB!D:D,budgetMMB!A592,exportMMB!F:F)</f>
        <v>0</v>
      </c>
      <c r="L592" s="19">
        <f t="shared" si="705"/>
        <v>0</v>
      </c>
      <c r="M592" s="32"/>
      <c r="N592" s="19">
        <f t="shared" si="706"/>
        <v>0</v>
      </c>
      <c r="O592" s="42"/>
      <c r="P592" s="42"/>
      <c r="Q592" s="42"/>
      <c r="R592" s="42"/>
      <c r="S592" s="19">
        <f t="shared" si="707"/>
        <v>0</v>
      </c>
      <c r="T592" s="42">
        <f t="shared" si="708"/>
        <v>0</v>
      </c>
      <c r="U592" s="42" t="e">
        <f>SUMIF(#REF!,A592,#REF!)</f>
        <v>#REF!</v>
      </c>
      <c r="V592" s="42" t="e">
        <f>SUMIF(#REF!,A592,#REF!)</f>
        <v>#REF!</v>
      </c>
      <c r="W592" s="42" t="e">
        <f t="shared" si="709"/>
        <v>#REF!</v>
      </c>
      <c r="X592" s="42" t="e">
        <f t="shared" si="710"/>
        <v>#REF!</v>
      </c>
      <c r="Y592" s="42" t="e">
        <f t="shared" si="711"/>
        <v>#REF!</v>
      </c>
      <c r="Z592" s="116" t="e">
        <f t="shared" si="712"/>
        <v>#REF!</v>
      </c>
      <c r="AA592" s="120">
        <f t="shared" si="713"/>
        <v>0</v>
      </c>
      <c r="AB592" s="153">
        <f t="shared" si="714"/>
        <v>0</v>
      </c>
      <c r="AC592" s="1"/>
      <c r="AD592" s="1"/>
      <c r="AE592" s="1"/>
      <c r="AF592" s="1"/>
      <c r="AG592" s="1"/>
      <c r="AH592" s="1"/>
      <c r="AI592" s="1"/>
      <c r="AJ592" s="1"/>
      <c r="AK592" s="1"/>
      <c r="AL592" s="1"/>
      <c r="AM592" s="1"/>
      <c r="AN592" s="1"/>
      <c r="AO592" s="1"/>
    </row>
    <row r="593" spans="1:41" s="3" customFormat="1">
      <c r="A593" s="48">
        <v>4840</v>
      </c>
      <c r="B593" s="53" t="s">
        <v>785</v>
      </c>
      <c r="C593" s="53" t="s">
        <v>1030</v>
      </c>
      <c r="D593" s="7"/>
      <c r="E593" s="9"/>
      <c r="F593" s="70">
        <v>1</v>
      </c>
      <c r="G593" s="71"/>
      <c r="H593" s="72">
        <f t="shared" si="717"/>
        <v>1</v>
      </c>
      <c r="I593" s="70">
        <v>1</v>
      </c>
      <c r="J593" s="71" t="s">
        <v>216</v>
      </c>
      <c r="K593" s="73">
        <f>SUMIF(exportMMB!D:D,budgetMMB!A593,exportMMB!F:F)</f>
        <v>0</v>
      </c>
      <c r="L593" s="19">
        <f t="shared" si="705"/>
        <v>0</v>
      </c>
      <c r="M593" s="32"/>
      <c r="N593" s="19">
        <f t="shared" si="706"/>
        <v>0</v>
      </c>
      <c r="O593" s="42"/>
      <c r="P593" s="42"/>
      <c r="Q593" s="42"/>
      <c r="R593" s="42"/>
      <c r="S593" s="19">
        <f t="shared" si="707"/>
        <v>0</v>
      </c>
      <c r="T593" s="42">
        <f t="shared" si="708"/>
        <v>0</v>
      </c>
      <c r="U593" s="42" t="e">
        <f>SUMIF(#REF!,A593,#REF!)</f>
        <v>#REF!</v>
      </c>
      <c r="V593" s="42" t="e">
        <f>SUMIF(#REF!,A593,#REF!)</f>
        <v>#REF!</v>
      </c>
      <c r="W593" s="42" t="e">
        <f t="shared" si="709"/>
        <v>#REF!</v>
      </c>
      <c r="X593" s="42" t="e">
        <f t="shared" si="710"/>
        <v>#REF!</v>
      </c>
      <c r="Y593" s="42" t="e">
        <f t="shared" si="711"/>
        <v>#REF!</v>
      </c>
      <c r="Z593" s="116" t="e">
        <f t="shared" si="712"/>
        <v>#REF!</v>
      </c>
      <c r="AA593" s="120">
        <f t="shared" si="713"/>
        <v>0</v>
      </c>
      <c r="AB593" s="153">
        <f t="shared" si="714"/>
        <v>0</v>
      </c>
      <c r="AC593" s="1"/>
      <c r="AD593" s="1"/>
      <c r="AE593" s="1"/>
      <c r="AF593" s="1"/>
      <c r="AG593" s="1"/>
      <c r="AH593" s="1"/>
      <c r="AI593" s="1"/>
      <c r="AJ593" s="1"/>
      <c r="AK593" s="1"/>
      <c r="AL593" s="1"/>
      <c r="AM593" s="1"/>
      <c r="AN593" s="1"/>
      <c r="AO593" s="1"/>
    </row>
    <row r="594" spans="1:41" s="3" customFormat="1">
      <c r="A594" s="48">
        <v>4841</v>
      </c>
      <c r="B594" s="53" t="s">
        <v>786</v>
      </c>
      <c r="C594" s="53" t="s">
        <v>1030</v>
      </c>
      <c r="D594" s="7"/>
      <c r="E594" s="9"/>
      <c r="F594" s="70">
        <v>1</v>
      </c>
      <c r="G594" s="71"/>
      <c r="H594" s="72">
        <f t="shared" si="717"/>
        <v>1</v>
      </c>
      <c r="I594" s="70">
        <v>1</v>
      </c>
      <c r="J594" s="71" t="s">
        <v>216</v>
      </c>
      <c r="K594" s="73">
        <f>SUMIF(exportMMB!D:D,budgetMMB!A594,exportMMB!F:F)</f>
        <v>0</v>
      </c>
      <c r="L594" s="19">
        <f t="shared" si="705"/>
        <v>0</v>
      </c>
      <c r="M594" s="32"/>
      <c r="N594" s="19">
        <f t="shared" si="706"/>
        <v>0</v>
      </c>
      <c r="O594" s="42"/>
      <c r="P594" s="42"/>
      <c r="Q594" s="42"/>
      <c r="R594" s="42"/>
      <c r="S594" s="19">
        <f t="shared" si="707"/>
        <v>0</v>
      </c>
      <c r="T594" s="42">
        <f t="shared" si="708"/>
        <v>0</v>
      </c>
      <c r="U594" s="42" t="e">
        <f>SUMIF(#REF!,A594,#REF!)</f>
        <v>#REF!</v>
      </c>
      <c r="V594" s="42" t="e">
        <f>SUMIF(#REF!,A594,#REF!)</f>
        <v>#REF!</v>
      </c>
      <c r="W594" s="42" t="e">
        <f t="shared" si="709"/>
        <v>#REF!</v>
      </c>
      <c r="X594" s="42" t="e">
        <f t="shared" si="710"/>
        <v>#REF!</v>
      </c>
      <c r="Y594" s="42" t="e">
        <f t="shared" si="711"/>
        <v>#REF!</v>
      </c>
      <c r="Z594" s="116" t="e">
        <f t="shared" si="712"/>
        <v>#REF!</v>
      </c>
      <c r="AA594" s="120">
        <f t="shared" si="713"/>
        <v>0</v>
      </c>
      <c r="AB594" s="153">
        <f t="shared" si="714"/>
        <v>0</v>
      </c>
      <c r="AC594" s="1"/>
      <c r="AD594" s="1"/>
      <c r="AE594" s="1"/>
      <c r="AF594" s="1"/>
      <c r="AG594" s="1"/>
      <c r="AH594" s="1"/>
      <c r="AI594" s="1"/>
      <c r="AJ594" s="1"/>
      <c r="AK594" s="1"/>
      <c r="AL594" s="1"/>
      <c r="AM594" s="1"/>
      <c r="AN594" s="1"/>
      <c r="AO594" s="1"/>
    </row>
    <row r="595" spans="1:41" s="3" customFormat="1">
      <c r="A595" s="48">
        <v>4842</v>
      </c>
      <c r="B595" s="53" t="s">
        <v>787</v>
      </c>
      <c r="C595" s="53" t="s">
        <v>1030</v>
      </c>
      <c r="D595" s="7"/>
      <c r="E595" s="9"/>
      <c r="F595" s="70">
        <v>1</v>
      </c>
      <c r="G595" s="71"/>
      <c r="H595" s="72">
        <f t="shared" si="717"/>
        <v>1</v>
      </c>
      <c r="I595" s="70">
        <v>1</v>
      </c>
      <c r="J595" s="71" t="s">
        <v>216</v>
      </c>
      <c r="K595" s="73">
        <f>SUMIF(exportMMB!D:D,budgetMMB!A595,exportMMB!F:F)</f>
        <v>0</v>
      </c>
      <c r="L595" s="19">
        <f t="shared" si="705"/>
        <v>0</v>
      </c>
      <c r="M595" s="32"/>
      <c r="N595" s="19">
        <f t="shared" si="706"/>
        <v>0</v>
      </c>
      <c r="O595" s="42"/>
      <c r="P595" s="42"/>
      <c r="Q595" s="42"/>
      <c r="R595" s="42"/>
      <c r="S595" s="19">
        <f t="shared" si="707"/>
        <v>0</v>
      </c>
      <c r="T595" s="42">
        <f t="shared" si="708"/>
        <v>0</v>
      </c>
      <c r="U595" s="42" t="e">
        <f>SUMIF(#REF!,A595,#REF!)</f>
        <v>#REF!</v>
      </c>
      <c r="V595" s="42" t="e">
        <f>SUMIF(#REF!,A595,#REF!)</f>
        <v>#REF!</v>
      </c>
      <c r="W595" s="42" t="e">
        <f t="shared" si="709"/>
        <v>#REF!</v>
      </c>
      <c r="X595" s="42" t="e">
        <f t="shared" si="710"/>
        <v>#REF!</v>
      </c>
      <c r="Y595" s="42" t="e">
        <f t="shared" si="711"/>
        <v>#REF!</v>
      </c>
      <c r="Z595" s="116" t="e">
        <f t="shared" si="712"/>
        <v>#REF!</v>
      </c>
      <c r="AA595" s="120">
        <f t="shared" si="713"/>
        <v>0</v>
      </c>
      <c r="AB595" s="153">
        <f t="shared" si="714"/>
        <v>0</v>
      </c>
      <c r="AC595" s="1"/>
      <c r="AD595" s="1"/>
      <c r="AE595" s="1"/>
      <c r="AF595" s="1"/>
      <c r="AG595" s="1"/>
      <c r="AH595" s="1"/>
      <c r="AI595" s="1"/>
      <c r="AJ595" s="1"/>
      <c r="AK595" s="1"/>
      <c r="AL595" s="1"/>
      <c r="AM595" s="1"/>
      <c r="AN595" s="1"/>
      <c r="AO595" s="1"/>
    </row>
    <row r="596" spans="1:41" s="3" customFormat="1">
      <c r="A596" s="48">
        <v>4850</v>
      </c>
      <c r="B596" s="53" t="s">
        <v>788</v>
      </c>
      <c r="C596" s="53" t="s">
        <v>1030</v>
      </c>
      <c r="D596" s="7"/>
      <c r="E596" s="9"/>
      <c r="F596" s="70">
        <v>1</v>
      </c>
      <c r="G596" s="71"/>
      <c r="H596" s="72">
        <f t="shared" si="717"/>
        <v>1</v>
      </c>
      <c r="I596" s="70">
        <v>1</v>
      </c>
      <c r="J596" s="71" t="s">
        <v>216</v>
      </c>
      <c r="K596" s="73">
        <f>SUMIF(exportMMB!D:D,budgetMMB!A596,exportMMB!F:F)</f>
        <v>0</v>
      </c>
      <c r="L596" s="19">
        <f t="shared" si="705"/>
        <v>0</v>
      </c>
      <c r="M596" s="32"/>
      <c r="N596" s="19">
        <f t="shared" si="706"/>
        <v>0</v>
      </c>
      <c r="O596" s="42"/>
      <c r="P596" s="42"/>
      <c r="Q596" s="42"/>
      <c r="R596" s="42"/>
      <c r="S596" s="19">
        <f t="shared" si="707"/>
        <v>0</v>
      </c>
      <c r="T596" s="42">
        <f t="shared" si="708"/>
        <v>0</v>
      </c>
      <c r="U596" s="42" t="e">
        <f>SUMIF(#REF!,A596,#REF!)</f>
        <v>#REF!</v>
      </c>
      <c r="V596" s="42" t="e">
        <f>SUMIF(#REF!,A596,#REF!)</f>
        <v>#REF!</v>
      </c>
      <c r="W596" s="42" t="e">
        <f t="shared" si="709"/>
        <v>#REF!</v>
      </c>
      <c r="X596" s="42" t="e">
        <f t="shared" si="710"/>
        <v>#REF!</v>
      </c>
      <c r="Y596" s="42" t="e">
        <f t="shared" si="711"/>
        <v>#REF!</v>
      </c>
      <c r="Z596" s="116" t="e">
        <f t="shared" si="712"/>
        <v>#REF!</v>
      </c>
      <c r="AA596" s="120">
        <f t="shared" si="713"/>
        <v>0</v>
      </c>
      <c r="AB596" s="153">
        <f t="shared" si="714"/>
        <v>0</v>
      </c>
      <c r="AC596" s="1"/>
      <c r="AD596" s="1"/>
      <c r="AE596" s="1"/>
      <c r="AF596" s="1"/>
      <c r="AG596" s="1"/>
      <c r="AH596" s="1"/>
      <c r="AI596" s="1"/>
      <c r="AJ596" s="1"/>
      <c r="AK596" s="1"/>
      <c r="AL596" s="1"/>
      <c r="AM596" s="1"/>
      <c r="AN596" s="1"/>
      <c r="AO596" s="1"/>
    </row>
    <row r="597" spans="1:41" s="3" customFormat="1">
      <c r="A597" s="48">
        <v>4851</v>
      </c>
      <c r="B597" s="53" t="s">
        <v>789</v>
      </c>
      <c r="C597" s="53" t="s">
        <v>1030</v>
      </c>
      <c r="D597" s="7"/>
      <c r="E597" s="9"/>
      <c r="F597" s="70">
        <v>1</v>
      </c>
      <c r="G597" s="71"/>
      <c r="H597" s="72">
        <f t="shared" si="717"/>
        <v>1</v>
      </c>
      <c r="I597" s="70">
        <v>1</v>
      </c>
      <c r="J597" s="71" t="s">
        <v>216</v>
      </c>
      <c r="K597" s="73">
        <f>SUMIF(exportMMB!D:D,budgetMMB!A597,exportMMB!F:F)</f>
        <v>0</v>
      </c>
      <c r="L597" s="19">
        <f t="shared" si="705"/>
        <v>0</v>
      </c>
      <c r="M597" s="32"/>
      <c r="N597" s="19">
        <f t="shared" si="706"/>
        <v>0</v>
      </c>
      <c r="O597" s="42"/>
      <c r="P597" s="42"/>
      <c r="Q597" s="42"/>
      <c r="R597" s="42"/>
      <c r="S597" s="19">
        <f t="shared" si="707"/>
        <v>0</v>
      </c>
      <c r="T597" s="42">
        <f t="shared" si="708"/>
        <v>0</v>
      </c>
      <c r="U597" s="42" t="e">
        <f>SUMIF(#REF!,A597,#REF!)</f>
        <v>#REF!</v>
      </c>
      <c r="V597" s="42" t="e">
        <f>SUMIF(#REF!,A597,#REF!)</f>
        <v>#REF!</v>
      </c>
      <c r="W597" s="42" t="e">
        <f t="shared" si="709"/>
        <v>#REF!</v>
      </c>
      <c r="X597" s="42" t="e">
        <f t="shared" si="710"/>
        <v>#REF!</v>
      </c>
      <c r="Y597" s="42" t="e">
        <f t="shared" si="711"/>
        <v>#REF!</v>
      </c>
      <c r="Z597" s="116" t="e">
        <f t="shared" si="712"/>
        <v>#REF!</v>
      </c>
      <c r="AA597" s="120">
        <f t="shared" si="713"/>
        <v>0</v>
      </c>
      <c r="AB597" s="153">
        <f t="shared" si="714"/>
        <v>0</v>
      </c>
      <c r="AC597" s="1"/>
      <c r="AD597" s="1"/>
      <c r="AE597" s="1"/>
      <c r="AF597" s="1"/>
      <c r="AG597" s="1"/>
      <c r="AH597" s="1"/>
      <c r="AI597" s="1"/>
      <c r="AJ597" s="1"/>
      <c r="AK597" s="1"/>
      <c r="AL597" s="1"/>
      <c r="AM597" s="1"/>
      <c r="AN597" s="1"/>
      <c r="AO597" s="1"/>
    </row>
    <row r="598" spans="1:41" s="3" customFormat="1">
      <c r="A598" s="180" t="s">
        <v>847</v>
      </c>
      <c r="B598" s="53" t="s">
        <v>790</v>
      </c>
      <c r="C598" s="53" t="s">
        <v>1030</v>
      </c>
      <c r="D598" s="7"/>
      <c r="E598" s="9"/>
      <c r="F598" s="70">
        <v>1</v>
      </c>
      <c r="G598" s="71"/>
      <c r="H598" s="72">
        <f t="shared" ref="H598:H605" si="718">SUM(E598:G598)</f>
        <v>1</v>
      </c>
      <c r="I598" s="70">
        <v>1</v>
      </c>
      <c r="J598" s="71" t="s">
        <v>216</v>
      </c>
      <c r="K598" s="73">
        <f>SUMIF(exportMMB!D:D,budgetMMB!A598,exportMMB!F:F)</f>
        <v>0</v>
      </c>
      <c r="L598" s="19">
        <f t="shared" si="705"/>
        <v>0</v>
      </c>
      <c r="M598" s="32"/>
      <c r="N598" s="19">
        <f t="shared" si="706"/>
        <v>0</v>
      </c>
      <c r="O598" s="42"/>
      <c r="P598" s="42"/>
      <c r="Q598" s="42"/>
      <c r="R598" s="42"/>
      <c r="S598" s="19">
        <f t="shared" si="707"/>
        <v>0</v>
      </c>
      <c r="T598" s="42">
        <f t="shared" si="708"/>
        <v>0</v>
      </c>
      <c r="U598" s="42" t="e">
        <f>SUMIF(#REF!,A598,#REF!)</f>
        <v>#REF!</v>
      </c>
      <c r="V598" s="42" t="e">
        <f>SUMIF(#REF!,A598,#REF!)</f>
        <v>#REF!</v>
      </c>
      <c r="W598" s="42" t="e">
        <f t="shared" si="709"/>
        <v>#REF!</v>
      </c>
      <c r="X598" s="42" t="e">
        <f t="shared" si="710"/>
        <v>#REF!</v>
      </c>
      <c r="Y598" s="42" t="e">
        <f t="shared" si="711"/>
        <v>#REF!</v>
      </c>
      <c r="Z598" s="116" t="e">
        <f t="shared" si="712"/>
        <v>#REF!</v>
      </c>
      <c r="AA598" s="120">
        <f t="shared" si="713"/>
        <v>0</v>
      </c>
      <c r="AB598" s="153">
        <f t="shared" si="714"/>
        <v>0</v>
      </c>
      <c r="AC598" s="1"/>
      <c r="AD598" s="1"/>
      <c r="AE598" s="1"/>
      <c r="AF598" s="1"/>
      <c r="AG598" s="1"/>
      <c r="AH598" s="1"/>
      <c r="AI598" s="1"/>
      <c r="AJ598" s="1"/>
      <c r="AK598" s="1"/>
      <c r="AL598" s="1"/>
      <c r="AM598" s="1"/>
      <c r="AN598" s="1"/>
      <c r="AO598" s="1"/>
    </row>
    <row r="599" spans="1:41" s="3" customFormat="1">
      <c r="A599" s="48">
        <v>4880</v>
      </c>
      <c r="B599" s="53" t="s">
        <v>791</v>
      </c>
      <c r="C599" s="53"/>
      <c r="D599" s="7"/>
      <c r="E599" s="9"/>
      <c r="F599" s="70">
        <v>1</v>
      </c>
      <c r="G599" s="71"/>
      <c r="H599" s="72">
        <f t="shared" si="718"/>
        <v>1</v>
      </c>
      <c r="I599" s="70">
        <v>1</v>
      </c>
      <c r="J599" s="71" t="s">
        <v>216</v>
      </c>
      <c r="K599" s="73">
        <f>SUMIF(exportMMB!D:D,budgetMMB!A599,exportMMB!F:F)</f>
        <v>0</v>
      </c>
      <c r="L599" s="19">
        <f t="shared" si="705"/>
        <v>0</v>
      </c>
      <c r="M599" s="32"/>
      <c r="N599" s="19">
        <f t="shared" si="706"/>
        <v>0</v>
      </c>
      <c r="O599" s="42"/>
      <c r="P599" s="42"/>
      <c r="Q599" s="42"/>
      <c r="R599" s="42"/>
      <c r="S599" s="19">
        <f t="shared" si="707"/>
        <v>0</v>
      </c>
      <c r="T599" s="42">
        <f t="shared" si="708"/>
        <v>0</v>
      </c>
      <c r="U599" s="42" t="e">
        <f>SUMIF(#REF!,A599,#REF!)</f>
        <v>#REF!</v>
      </c>
      <c r="V599" s="42" t="e">
        <f>SUMIF(#REF!,A599,#REF!)</f>
        <v>#REF!</v>
      </c>
      <c r="W599" s="42" t="e">
        <f t="shared" si="709"/>
        <v>#REF!</v>
      </c>
      <c r="X599" s="42" t="e">
        <f t="shared" si="710"/>
        <v>#REF!</v>
      </c>
      <c r="Y599" s="42" t="e">
        <f t="shared" si="711"/>
        <v>#REF!</v>
      </c>
      <c r="Z599" s="116" t="e">
        <f t="shared" si="712"/>
        <v>#REF!</v>
      </c>
      <c r="AA599" s="120">
        <f t="shared" si="713"/>
        <v>0</v>
      </c>
      <c r="AB599" s="153">
        <f t="shared" si="714"/>
        <v>0</v>
      </c>
      <c r="AC599" s="1"/>
      <c r="AD599" s="1"/>
      <c r="AE599" s="1"/>
      <c r="AF599" s="1"/>
      <c r="AG599" s="1"/>
      <c r="AH599" s="1"/>
      <c r="AI599" s="1"/>
      <c r="AJ599" s="1"/>
      <c r="AK599" s="1"/>
      <c r="AL599" s="1"/>
      <c r="AM599" s="1"/>
      <c r="AN599" s="1"/>
      <c r="AO599" s="1"/>
    </row>
    <row r="600" spans="1:41" s="3" customFormat="1">
      <c r="A600" s="48">
        <v>4881</v>
      </c>
      <c r="B600" s="53" t="s">
        <v>769</v>
      </c>
      <c r="C600" s="53" t="s">
        <v>1030</v>
      </c>
      <c r="D600" s="7"/>
      <c r="E600" s="9"/>
      <c r="F600" s="70">
        <v>1</v>
      </c>
      <c r="G600" s="71"/>
      <c r="H600" s="72">
        <f t="shared" si="718"/>
        <v>1</v>
      </c>
      <c r="I600" s="70">
        <v>1</v>
      </c>
      <c r="J600" s="71" t="s">
        <v>216</v>
      </c>
      <c r="K600" s="73">
        <f>SUMIF(exportMMB!D:D,budgetMMB!A600,exportMMB!F:F)</f>
        <v>0</v>
      </c>
      <c r="L600" s="19">
        <f t="shared" si="705"/>
        <v>0</v>
      </c>
      <c r="M600" s="32"/>
      <c r="N600" s="19">
        <f t="shared" si="706"/>
        <v>0</v>
      </c>
      <c r="O600" s="42"/>
      <c r="P600" s="42"/>
      <c r="Q600" s="42"/>
      <c r="R600" s="42"/>
      <c r="S600" s="19">
        <f t="shared" si="707"/>
        <v>0</v>
      </c>
      <c r="T600" s="42">
        <f t="shared" si="708"/>
        <v>0</v>
      </c>
      <c r="U600" s="42" t="e">
        <f>SUMIF(#REF!,A600,#REF!)</f>
        <v>#REF!</v>
      </c>
      <c r="V600" s="42" t="e">
        <f>SUMIF(#REF!,A600,#REF!)</f>
        <v>#REF!</v>
      </c>
      <c r="W600" s="42" t="e">
        <f t="shared" si="709"/>
        <v>#REF!</v>
      </c>
      <c r="X600" s="42" t="e">
        <f t="shared" si="710"/>
        <v>#REF!</v>
      </c>
      <c r="Y600" s="42" t="e">
        <f t="shared" si="711"/>
        <v>#REF!</v>
      </c>
      <c r="Z600" s="116" t="e">
        <f t="shared" si="712"/>
        <v>#REF!</v>
      </c>
      <c r="AA600" s="120">
        <f t="shared" si="713"/>
        <v>0</v>
      </c>
      <c r="AB600" s="153">
        <f t="shared" si="714"/>
        <v>0</v>
      </c>
      <c r="AC600" s="1"/>
      <c r="AD600" s="1"/>
      <c r="AE600" s="1"/>
      <c r="AF600" s="1"/>
      <c r="AG600" s="1"/>
      <c r="AH600" s="1"/>
      <c r="AI600" s="1"/>
      <c r="AJ600" s="1"/>
      <c r="AK600" s="1"/>
      <c r="AL600" s="1"/>
      <c r="AM600" s="1"/>
      <c r="AN600" s="1"/>
      <c r="AO600" s="1"/>
    </row>
    <row r="601" spans="1:41" s="3" customFormat="1">
      <c r="A601" s="48">
        <v>4890</v>
      </c>
      <c r="B601" s="53" t="s">
        <v>770</v>
      </c>
      <c r="C601" s="53" t="s">
        <v>1030</v>
      </c>
      <c r="D601" s="7"/>
      <c r="E601" s="9"/>
      <c r="F601" s="70">
        <v>1</v>
      </c>
      <c r="G601" s="71"/>
      <c r="H601" s="72">
        <f t="shared" si="718"/>
        <v>1</v>
      </c>
      <c r="I601" s="70">
        <v>1</v>
      </c>
      <c r="J601" s="71" t="s">
        <v>216</v>
      </c>
      <c r="K601" s="73">
        <f>SUMIF(exportMMB!D:D,budgetMMB!A601,exportMMB!F:F)</f>
        <v>0</v>
      </c>
      <c r="L601" s="19">
        <f t="shared" si="705"/>
        <v>0</v>
      </c>
      <c r="M601" s="32"/>
      <c r="N601" s="19">
        <f t="shared" si="706"/>
        <v>0</v>
      </c>
      <c r="O601" s="42"/>
      <c r="P601" s="42"/>
      <c r="Q601" s="42"/>
      <c r="R601" s="42"/>
      <c r="S601" s="19">
        <f t="shared" si="707"/>
        <v>0</v>
      </c>
      <c r="T601" s="42">
        <f t="shared" si="708"/>
        <v>0</v>
      </c>
      <c r="U601" s="42" t="e">
        <f>SUMIF(#REF!,A601,#REF!)</f>
        <v>#REF!</v>
      </c>
      <c r="V601" s="42" t="e">
        <f>SUMIF(#REF!,A601,#REF!)</f>
        <v>#REF!</v>
      </c>
      <c r="W601" s="42" t="e">
        <f t="shared" si="709"/>
        <v>#REF!</v>
      </c>
      <c r="X601" s="42" t="e">
        <f t="shared" si="710"/>
        <v>#REF!</v>
      </c>
      <c r="Y601" s="42" t="e">
        <f t="shared" si="711"/>
        <v>#REF!</v>
      </c>
      <c r="Z601" s="116" t="e">
        <f t="shared" si="712"/>
        <v>#REF!</v>
      </c>
      <c r="AA601" s="120">
        <f t="shared" si="713"/>
        <v>0</v>
      </c>
      <c r="AB601" s="153">
        <f t="shared" si="714"/>
        <v>0</v>
      </c>
      <c r="AC601" s="1"/>
      <c r="AD601" s="1"/>
      <c r="AE601" s="1"/>
      <c r="AF601" s="1"/>
      <c r="AG601" s="1"/>
      <c r="AH601" s="1"/>
      <c r="AI601" s="1"/>
      <c r="AJ601" s="1"/>
      <c r="AK601" s="1"/>
      <c r="AL601" s="1"/>
      <c r="AM601" s="1"/>
      <c r="AN601" s="1"/>
      <c r="AO601" s="1"/>
    </row>
    <row r="602" spans="1:41" s="3" customFormat="1">
      <c r="A602" s="48"/>
      <c r="B602" s="55" t="s">
        <v>253</v>
      </c>
      <c r="C602" s="55"/>
      <c r="D602" s="7"/>
      <c r="E602" s="4"/>
      <c r="F602" s="70"/>
      <c r="G602" s="71"/>
      <c r="H602" s="72"/>
      <c r="I602" s="70"/>
      <c r="J602" s="71"/>
      <c r="K602" s="73"/>
      <c r="L602" s="21">
        <f>SUM(L578:L601)</f>
        <v>0</v>
      </c>
      <c r="M602" s="28">
        <f t="shared" ref="M602:T602" si="719">SUM(M578:M601)</f>
        <v>0</v>
      </c>
      <c r="N602" s="21">
        <f t="shared" si="719"/>
        <v>0</v>
      </c>
      <c r="O602" s="43">
        <f t="shared" si="719"/>
        <v>0</v>
      </c>
      <c r="P602" s="43">
        <f t="shared" si="719"/>
        <v>0</v>
      </c>
      <c r="Q602" s="43">
        <f t="shared" ref="Q602" si="720">SUM(Q578:Q601)</f>
        <v>0</v>
      </c>
      <c r="R602" s="43">
        <f t="shared" si="719"/>
        <v>0</v>
      </c>
      <c r="S602" s="21">
        <f>SUM(S578:S601)</f>
        <v>0</v>
      </c>
      <c r="T602" s="43">
        <f t="shared" si="719"/>
        <v>0</v>
      </c>
      <c r="U602" s="46" t="e">
        <f t="shared" ref="U602:V602" si="721">SUM(U578:U601)</f>
        <v>#REF!</v>
      </c>
      <c r="V602" s="46" t="e">
        <f t="shared" si="721"/>
        <v>#REF!</v>
      </c>
      <c r="W602" s="46" t="e">
        <f t="shared" ref="W602:AA602" si="722">SUM(W578:W601)</f>
        <v>#REF!</v>
      </c>
      <c r="X602" s="46" t="e">
        <f t="shared" si="722"/>
        <v>#REF!</v>
      </c>
      <c r="Y602" s="46" t="e">
        <f t="shared" si="722"/>
        <v>#REF!</v>
      </c>
      <c r="Z602" s="142" t="e">
        <f t="shared" si="722"/>
        <v>#REF!</v>
      </c>
      <c r="AA602" s="143">
        <f t="shared" si="722"/>
        <v>0</v>
      </c>
      <c r="AB602" s="161">
        <f t="shared" ref="AB602" si="723">SUM(AB578:AB601)</f>
        <v>0</v>
      </c>
      <c r="AC602" s="1"/>
      <c r="AD602" s="1"/>
      <c r="AE602" s="1"/>
      <c r="AF602" s="1"/>
      <c r="AG602" s="1"/>
      <c r="AH602" s="1"/>
      <c r="AI602" s="1"/>
      <c r="AJ602" s="1"/>
      <c r="AK602" s="1"/>
      <c r="AL602" s="1"/>
      <c r="AM602" s="1"/>
      <c r="AN602" s="1"/>
      <c r="AO602" s="1"/>
    </row>
    <row r="603" spans="1:41" s="3" customFormat="1">
      <c r="A603" s="18"/>
      <c r="B603" s="53"/>
      <c r="C603" s="53"/>
      <c r="D603" s="7"/>
      <c r="E603" s="4"/>
      <c r="F603" s="70"/>
      <c r="G603" s="71"/>
      <c r="H603" s="72"/>
      <c r="I603" s="70"/>
      <c r="J603" s="70"/>
      <c r="K603" s="73"/>
      <c r="L603" s="19"/>
      <c r="M603" s="32"/>
      <c r="N603" s="19"/>
      <c r="O603" s="42"/>
      <c r="P603" s="42"/>
      <c r="Q603" s="42"/>
      <c r="R603" s="42"/>
      <c r="S603" s="19"/>
      <c r="T603" s="42"/>
      <c r="U603" s="42"/>
      <c r="V603" s="42"/>
      <c r="W603" s="42"/>
      <c r="X603" s="42"/>
      <c r="Y603" s="42"/>
      <c r="Z603" s="116"/>
      <c r="AA603" s="120"/>
      <c r="AB603" s="162"/>
      <c r="AC603" s="1"/>
      <c r="AD603" s="1"/>
      <c r="AE603" s="1"/>
      <c r="AF603" s="1"/>
      <c r="AG603" s="1"/>
      <c r="AH603" s="1"/>
      <c r="AI603" s="1"/>
      <c r="AJ603" s="1"/>
      <c r="AK603" s="1"/>
      <c r="AL603" s="1"/>
      <c r="AM603" s="1"/>
      <c r="AN603" s="1"/>
      <c r="AO603" s="1"/>
    </row>
    <row r="604" spans="1:41" s="3" customFormat="1">
      <c r="A604" s="50">
        <v>4900</v>
      </c>
      <c r="B604" s="38" t="s">
        <v>792</v>
      </c>
      <c r="C604" s="38"/>
      <c r="D604" s="7"/>
      <c r="E604" s="9"/>
      <c r="F604" s="70"/>
      <c r="G604" s="71"/>
      <c r="H604" s="72"/>
      <c r="I604" s="70"/>
      <c r="J604" s="71"/>
      <c r="K604" s="73"/>
      <c r="L604" s="19"/>
      <c r="M604" s="32"/>
      <c r="N604" s="19"/>
      <c r="O604" s="42"/>
      <c r="P604" s="42"/>
      <c r="Q604" s="42"/>
      <c r="R604" s="42"/>
      <c r="S604" s="19"/>
      <c r="T604" s="42"/>
      <c r="U604" s="42"/>
      <c r="V604" s="42"/>
      <c r="W604" s="42"/>
      <c r="X604" s="42"/>
      <c r="Y604" s="42"/>
      <c r="Z604" s="116"/>
      <c r="AA604" s="120"/>
      <c r="AB604" s="162"/>
      <c r="AC604" s="1"/>
      <c r="AD604" s="1"/>
      <c r="AE604" s="1"/>
      <c r="AF604" s="1"/>
      <c r="AG604" s="1"/>
      <c r="AH604" s="1"/>
      <c r="AI604" s="1"/>
      <c r="AJ604" s="1"/>
      <c r="AK604" s="1"/>
      <c r="AL604" s="1"/>
      <c r="AM604" s="1"/>
      <c r="AN604" s="1"/>
      <c r="AO604" s="1"/>
    </row>
    <row r="605" spans="1:41" s="3" customFormat="1">
      <c r="A605" s="48">
        <v>4901</v>
      </c>
      <c r="B605" s="53" t="s">
        <v>793</v>
      </c>
      <c r="C605" s="53" t="s">
        <v>1030</v>
      </c>
      <c r="D605" s="7"/>
      <c r="E605" s="9"/>
      <c r="F605" s="70">
        <v>1</v>
      </c>
      <c r="G605" s="71"/>
      <c r="H605" s="72">
        <f t="shared" si="718"/>
        <v>1</v>
      </c>
      <c r="I605" s="70">
        <v>1</v>
      </c>
      <c r="J605" s="71" t="s">
        <v>216</v>
      </c>
      <c r="K605" s="73">
        <f>SUMIF(exportMMB!D:D,budgetMMB!A605,exportMMB!F:F)</f>
        <v>0</v>
      </c>
      <c r="L605" s="19">
        <f t="shared" ref="L605:L617" si="724">H605*I605*K605</f>
        <v>0</v>
      </c>
      <c r="M605" s="32"/>
      <c r="N605" s="19">
        <f t="shared" ref="N605:N617" si="725">MAX(L605-SUM(O605:R605),0)</f>
        <v>0</v>
      </c>
      <c r="O605" s="42"/>
      <c r="P605" s="42"/>
      <c r="Q605" s="42"/>
      <c r="R605" s="42"/>
      <c r="S605" s="19">
        <f t="shared" ref="S605:S617" si="726">L605-SUM(N605:R605)</f>
        <v>0</v>
      </c>
      <c r="T605" s="42">
        <f t="shared" ref="T605:T617" si="727">N605</f>
        <v>0</v>
      </c>
      <c r="U605" s="42" t="e">
        <f>SUMIF(#REF!,A605,#REF!)</f>
        <v>#REF!</v>
      </c>
      <c r="V605" s="42" t="e">
        <f>SUMIF(#REF!,A605,#REF!)</f>
        <v>#REF!</v>
      </c>
      <c r="W605" s="42" t="e">
        <f t="shared" ref="W605:W617" si="728">U605+V605</f>
        <v>#REF!</v>
      </c>
      <c r="X605" s="42" t="e">
        <f t="shared" ref="X605:X617" si="729">MAX(L605-W605,0)</f>
        <v>#REF!</v>
      </c>
      <c r="Y605" s="42" t="e">
        <f t="shared" ref="Y605:Y617" si="730">W605+X605</f>
        <v>#REF!</v>
      </c>
      <c r="Z605" s="116" t="e">
        <f t="shared" ref="Z605:Z617" si="731">L605-Y605</f>
        <v>#REF!</v>
      </c>
      <c r="AA605" s="120">
        <f t="shared" ref="AA605:AA617" si="732">AB605-L605</f>
        <v>0</v>
      </c>
      <c r="AB605" s="153">
        <f t="shared" si="714"/>
        <v>0</v>
      </c>
      <c r="AC605" s="1"/>
      <c r="AD605" s="1"/>
      <c r="AE605" s="1"/>
      <c r="AF605" s="1"/>
      <c r="AG605" s="1"/>
      <c r="AH605" s="1"/>
      <c r="AI605" s="1"/>
      <c r="AJ605" s="1"/>
      <c r="AK605" s="1"/>
      <c r="AL605" s="1"/>
      <c r="AM605" s="1"/>
      <c r="AN605" s="1"/>
      <c r="AO605" s="1"/>
    </row>
    <row r="606" spans="1:41" s="3" customFormat="1">
      <c r="A606" s="48">
        <v>4902</v>
      </c>
      <c r="B606" s="53" t="s">
        <v>762</v>
      </c>
      <c r="C606" s="53" t="s">
        <v>1030</v>
      </c>
      <c r="D606" s="7"/>
      <c r="E606" s="9"/>
      <c r="F606" s="70">
        <v>1</v>
      </c>
      <c r="G606" s="71"/>
      <c r="H606" s="72">
        <f t="shared" ref="H606:H610" si="733">SUM(E606:G606)</f>
        <v>1</v>
      </c>
      <c r="I606" s="70">
        <v>1</v>
      </c>
      <c r="J606" s="71" t="s">
        <v>216</v>
      </c>
      <c r="K606" s="73">
        <f>SUMIF(exportMMB!D:D,budgetMMB!A606,exportMMB!F:F)</f>
        <v>0</v>
      </c>
      <c r="L606" s="19">
        <f t="shared" si="724"/>
        <v>0</v>
      </c>
      <c r="M606" s="32"/>
      <c r="N606" s="19">
        <f t="shared" si="725"/>
        <v>0</v>
      </c>
      <c r="O606" s="42"/>
      <c r="P606" s="42"/>
      <c r="Q606" s="42"/>
      <c r="R606" s="42"/>
      <c r="S606" s="19">
        <f t="shared" si="726"/>
        <v>0</v>
      </c>
      <c r="T606" s="42">
        <f t="shared" si="727"/>
        <v>0</v>
      </c>
      <c r="U606" s="42" t="e">
        <f>SUMIF(#REF!,A606,#REF!)</f>
        <v>#REF!</v>
      </c>
      <c r="V606" s="42" t="e">
        <f>SUMIF(#REF!,A606,#REF!)</f>
        <v>#REF!</v>
      </c>
      <c r="W606" s="42" t="e">
        <f t="shared" si="728"/>
        <v>#REF!</v>
      </c>
      <c r="X606" s="42" t="e">
        <f t="shared" si="729"/>
        <v>#REF!</v>
      </c>
      <c r="Y606" s="42" t="e">
        <f t="shared" si="730"/>
        <v>#REF!</v>
      </c>
      <c r="Z606" s="116" t="e">
        <f t="shared" si="731"/>
        <v>#REF!</v>
      </c>
      <c r="AA606" s="120">
        <f t="shared" si="732"/>
        <v>0</v>
      </c>
      <c r="AB606" s="153">
        <f t="shared" si="714"/>
        <v>0</v>
      </c>
      <c r="AC606" s="1"/>
      <c r="AD606" s="1"/>
      <c r="AE606" s="1"/>
      <c r="AF606" s="1"/>
      <c r="AG606" s="1"/>
      <c r="AH606" s="1"/>
      <c r="AI606" s="1"/>
      <c r="AJ606" s="1"/>
      <c r="AK606" s="1"/>
      <c r="AL606" s="1"/>
      <c r="AM606" s="1"/>
      <c r="AN606" s="1"/>
      <c r="AO606" s="1"/>
    </row>
    <row r="607" spans="1:41" s="3" customFormat="1">
      <c r="A607" s="48">
        <v>4903</v>
      </c>
      <c r="B607" s="53" t="s">
        <v>763</v>
      </c>
      <c r="C607" s="53" t="s">
        <v>1030</v>
      </c>
      <c r="D607" s="7"/>
      <c r="E607" s="9"/>
      <c r="F607" s="70">
        <v>1</v>
      </c>
      <c r="G607" s="71"/>
      <c r="H607" s="72">
        <f t="shared" si="733"/>
        <v>1</v>
      </c>
      <c r="I607" s="70">
        <v>1</v>
      </c>
      <c r="J607" s="71" t="s">
        <v>216</v>
      </c>
      <c r="K607" s="73">
        <f>SUMIF(exportMMB!D:D,budgetMMB!A607,exportMMB!F:F)</f>
        <v>0</v>
      </c>
      <c r="L607" s="19">
        <f t="shared" si="724"/>
        <v>0</v>
      </c>
      <c r="M607" s="32"/>
      <c r="N607" s="19">
        <f t="shared" si="725"/>
        <v>0</v>
      </c>
      <c r="O607" s="42"/>
      <c r="P607" s="42"/>
      <c r="Q607" s="42"/>
      <c r="R607" s="42"/>
      <c r="S607" s="19">
        <f t="shared" si="726"/>
        <v>0</v>
      </c>
      <c r="T607" s="42">
        <f t="shared" si="727"/>
        <v>0</v>
      </c>
      <c r="U607" s="42" t="e">
        <f>SUMIF(#REF!,A607,#REF!)</f>
        <v>#REF!</v>
      </c>
      <c r="V607" s="42" t="e">
        <f>SUMIF(#REF!,A607,#REF!)</f>
        <v>#REF!</v>
      </c>
      <c r="W607" s="42" t="e">
        <f t="shared" si="728"/>
        <v>#REF!</v>
      </c>
      <c r="X607" s="42" t="e">
        <f t="shared" si="729"/>
        <v>#REF!</v>
      </c>
      <c r="Y607" s="42" t="e">
        <f t="shared" si="730"/>
        <v>#REF!</v>
      </c>
      <c r="Z607" s="116" t="e">
        <f t="shared" si="731"/>
        <v>#REF!</v>
      </c>
      <c r="AA607" s="120">
        <f t="shared" si="732"/>
        <v>0</v>
      </c>
      <c r="AB607" s="153">
        <f t="shared" si="714"/>
        <v>0</v>
      </c>
      <c r="AC607" s="1"/>
      <c r="AD607" s="1"/>
      <c r="AE607" s="1"/>
      <c r="AF607" s="1"/>
      <c r="AG607" s="1"/>
      <c r="AH607" s="1"/>
      <c r="AI607" s="1"/>
      <c r="AJ607" s="1"/>
      <c r="AK607" s="1"/>
      <c r="AL607" s="1"/>
      <c r="AM607" s="1"/>
      <c r="AN607" s="1"/>
      <c r="AO607" s="1"/>
    </row>
    <row r="608" spans="1:41" s="3" customFormat="1">
      <c r="A608" s="48">
        <v>4910</v>
      </c>
      <c r="B608" s="53" t="s">
        <v>794</v>
      </c>
      <c r="C608" s="53" t="s">
        <v>1030</v>
      </c>
      <c r="D608" s="7"/>
      <c r="E608" s="9"/>
      <c r="F608" s="70">
        <v>1</v>
      </c>
      <c r="G608" s="71"/>
      <c r="H608" s="72">
        <f t="shared" si="733"/>
        <v>1</v>
      </c>
      <c r="I608" s="70">
        <v>1</v>
      </c>
      <c r="J608" s="71" t="s">
        <v>216</v>
      </c>
      <c r="K608" s="73">
        <f>SUMIF(exportMMB!D:D,budgetMMB!A608,exportMMB!F:F)</f>
        <v>0</v>
      </c>
      <c r="L608" s="19">
        <f t="shared" si="724"/>
        <v>0</v>
      </c>
      <c r="M608" s="32"/>
      <c r="N608" s="19">
        <f t="shared" si="725"/>
        <v>0</v>
      </c>
      <c r="O608" s="42"/>
      <c r="P608" s="42"/>
      <c r="Q608" s="42"/>
      <c r="R608" s="42"/>
      <c r="S608" s="19">
        <f t="shared" si="726"/>
        <v>0</v>
      </c>
      <c r="T608" s="42">
        <f t="shared" si="727"/>
        <v>0</v>
      </c>
      <c r="U608" s="42" t="e">
        <f>SUMIF(#REF!,A608,#REF!)</f>
        <v>#REF!</v>
      </c>
      <c r="V608" s="42" t="e">
        <f>SUMIF(#REF!,A608,#REF!)</f>
        <v>#REF!</v>
      </c>
      <c r="W608" s="42" t="e">
        <f t="shared" si="728"/>
        <v>#REF!</v>
      </c>
      <c r="X608" s="42" t="e">
        <f t="shared" si="729"/>
        <v>#REF!</v>
      </c>
      <c r="Y608" s="42" t="e">
        <f t="shared" si="730"/>
        <v>#REF!</v>
      </c>
      <c r="Z608" s="116" t="e">
        <f t="shared" si="731"/>
        <v>#REF!</v>
      </c>
      <c r="AA608" s="120">
        <f t="shared" si="732"/>
        <v>0</v>
      </c>
      <c r="AB608" s="153">
        <f t="shared" si="714"/>
        <v>0</v>
      </c>
      <c r="AC608" s="1"/>
      <c r="AD608" s="1"/>
      <c r="AE608" s="1"/>
      <c r="AF608" s="1"/>
      <c r="AG608" s="1"/>
      <c r="AH608" s="1"/>
      <c r="AI608" s="1"/>
      <c r="AJ608" s="1"/>
      <c r="AK608" s="1"/>
      <c r="AL608" s="1"/>
      <c r="AM608" s="1"/>
      <c r="AN608" s="1"/>
      <c r="AO608" s="1"/>
    </row>
    <row r="609" spans="1:41" s="3" customFormat="1">
      <c r="A609" s="48">
        <v>4911</v>
      </c>
      <c r="B609" s="53" t="s">
        <v>795</v>
      </c>
      <c r="C609" s="53"/>
      <c r="D609" s="7"/>
      <c r="E609" s="9"/>
      <c r="F609" s="70">
        <v>1</v>
      </c>
      <c r="G609" s="71"/>
      <c r="H609" s="72">
        <f t="shared" si="733"/>
        <v>1</v>
      </c>
      <c r="I609" s="70">
        <v>1</v>
      </c>
      <c r="J609" s="71" t="s">
        <v>216</v>
      </c>
      <c r="K609" s="73">
        <f>SUMIF(exportMMB!D:D,budgetMMB!A609,exportMMB!F:F)</f>
        <v>0</v>
      </c>
      <c r="L609" s="19">
        <f t="shared" si="724"/>
        <v>0</v>
      </c>
      <c r="M609" s="32"/>
      <c r="N609" s="19">
        <f t="shared" si="725"/>
        <v>0</v>
      </c>
      <c r="O609" s="42"/>
      <c r="P609" s="42"/>
      <c r="Q609" s="42"/>
      <c r="R609" s="42"/>
      <c r="S609" s="19">
        <f t="shared" si="726"/>
        <v>0</v>
      </c>
      <c r="T609" s="42">
        <f t="shared" si="727"/>
        <v>0</v>
      </c>
      <c r="U609" s="42" t="e">
        <f>SUMIF(#REF!,A609,#REF!)</f>
        <v>#REF!</v>
      </c>
      <c r="V609" s="42" t="e">
        <f>SUMIF(#REF!,A609,#REF!)</f>
        <v>#REF!</v>
      </c>
      <c r="W609" s="42" t="e">
        <f t="shared" si="728"/>
        <v>#REF!</v>
      </c>
      <c r="X609" s="42" t="e">
        <f t="shared" si="729"/>
        <v>#REF!</v>
      </c>
      <c r="Y609" s="42" t="e">
        <f t="shared" si="730"/>
        <v>#REF!</v>
      </c>
      <c r="Z609" s="116" t="e">
        <f t="shared" si="731"/>
        <v>#REF!</v>
      </c>
      <c r="AA609" s="120">
        <f t="shared" si="732"/>
        <v>0</v>
      </c>
      <c r="AB609" s="153">
        <f t="shared" si="714"/>
        <v>0</v>
      </c>
      <c r="AC609" s="1"/>
      <c r="AD609" s="1"/>
      <c r="AE609" s="1"/>
      <c r="AF609" s="1"/>
      <c r="AG609" s="1"/>
      <c r="AH609" s="1"/>
      <c r="AI609" s="1"/>
      <c r="AJ609" s="1"/>
      <c r="AK609" s="1"/>
      <c r="AL609" s="1"/>
      <c r="AM609" s="1"/>
      <c r="AN609" s="1"/>
      <c r="AO609" s="1"/>
    </row>
    <row r="610" spans="1:41" s="3" customFormat="1">
      <c r="A610" s="48">
        <v>4912</v>
      </c>
      <c r="B610" s="53" t="s">
        <v>796</v>
      </c>
      <c r="C610" s="53" t="s">
        <v>1030</v>
      </c>
      <c r="D610" s="7"/>
      <c r="E610" s="9"/>
      <c r="F610" s="70">
        <v>1</v>
      </c>
      <c r="G610" s="71"/>
      <c r="H610" s="72">
        <f t="shared" si="733"/>
        <v>1</v>
      </c>
      <c r="I610" s="70">
        <v>1</v>
      </c>
      <c r="J610" s="71" t="s">
        <v>216</v>
      </c>
      <c r="K610" s="73">
        <f>SUMIF(exportMMB!D:D,budgetMMB!A610,exportMMB!F:F)</f>
        <v>0</v>
      </c>
      <c r="L610" s="19">
        <f t="shared" si="724"/>
        <v>0</v>
      </c>
      <c r="M610" s="32"/>
      <c r="N610" s="19">
        <f t="shared" si="725"/>
        <v>0</v>
      </c>
      <c r="O610" s="42"/>
      <c r="P610" s="42"/>
      <c r="Q610" s="42"/>
      <c r="R610" s="42"/>
      <c r="S610" s="19">
        <f t="shared" si="726"/>
        <v>0</v>
      </c>
      <c r="T610" s="42">
        <f t="shared" si="727"/>
        <v>0</v>
      </c>
      <c r="U610" s="42" t="e">
        <f>SUMIF(#REF!,A610,#REF!)</f>
        <v>#REF!</v>
      </c>
      <c r="V610" s="42" t="e">
        <f>SUMIF(#REF!,A610,#REF!)</f>
        <v>#REF!</v>
      </c>
      <c r="W610" s="42" t="e">
        <f t="shared" si="728"/>
        <v>#REF!</v>
      </c>
      <c r="X610" s="42" t="e">
        <f t="shared" si="729"/>
        <v>#REF!</v>
      </c>
      <c r="Y610" s="42" t="e">
        <f t="shared" si="730"/>
        <v>#REF!</v>
      </c>
      <c r="Z610" s="116" t="e">
        <f t="shared" si="731"/>
        <v>#REF!</v>
      </c>
      <c r="AA610" s="120">
        <f t="shared" si="732"/>
        <v>0</v>
      </c>
      <c r="AB610" s="153">
        <f t="shared" si="714"/>
        <v>0</v>
      </c>
      <c r="AC610" s="1"/>
      <c r="AD610" s="1"/>
      <c r="AE610" s="1"/>
      <c r="AF610" s="1"/>
      <c r="AG610" s="1"/>
      <c r="AH610" s="1"/>
      <c r="AI610" s="1"/>
      <c r="AJ610" s="1"/>
      <c r="AK610" s="1"/>
      <c r="AL610" s="1"/>
      <c r="AM610" s="1"/>
      <c r="AN610" s="1"/>
      <c r="AO610" s="1"/>
    </row>
    <row r="611" spans="1:41" s="3" customFormat="1">
      <c r="A611" s="48">
        <v>4920</v>
      </c>
      <c r="B611" s="53" t="s">
        <v>797</v>
      </c>
      <c r="C611" s="53" t="s">
        <v>1030</v>
      </c>
      <c r="D611" s="7"/>
      <c r="E611" s="9"/>
      <c r="F611" s="70">
        <v>1</v>
      </c>
      <c r="G611" s="71"/>
      <c r="H611" s="72">
        <f t="shared" ref="H611" si="734">SUM(E611:G611)</f>
        <v>1</v>
      </c>
      <c r="I611" s="70">
        <v>1</v>
      </c>
      <c r="J611" s="71" t="s">
        <v>216</v>
      </c>
      <c r="K611" s="73">
        <f>SUMIF(exportMMB!D:D,budgetMMB!A611,exportMMB!F:F)</f>
        <v>0</v>
      </c>
      <c r="L611" s="19">
        <f t="shared" si="724"/>
        <v>0</v>
      </c>
      <c r="M611" s="32"/>
      <c r="N611" s="19">
        <f t="shared" si="725"/>
        <v>0</v>
      </c>
      <c r="O611" s="42"/>
      <c r="P611" s="42"/>
      <c r="Q611" s="42"/>
      <c r="R611" s="42"/>
      <c r="S611" s="19">
        <f t="shared" si="726"/>
        <v>0</v>
      </c>
      <c r="T611" s="42">
        <f t="shared" si="727"/>
        <v>0</v>
      </c>
      <c r="U611" s="42" t="e">
        <f>SUMIF(#REF!,A611,#REF!)</f>
        <v>#REF!</v>
      </c>
      <c r="V611" s="42" t="e">
        <f>SUMIF(#REF!,A611,#REF!)</f>
        <v>#REF!</v>
      </c>
      <c r="W611" s="42" t="e">
        <f t="shared" si="728"/>
        <v>#REF!</v>
      </c>
      <c r="X611" s="42" t="e">
        <f t="shared" si="729"/>
        <v>#REF!</v>
      </c>
      <c r="Y611" s="42" t="e">
        <f t="shared" si="730"/>
        <v>#REF!</v>
      </c>
      <c r="Z611" s="116" t="e">
        <f t="shared" si="731"/>
        <v>#REF!</v>
      </c>
      <c r="AA611" s="120">
        <f t="shared" si="732"/>
        <v>0</v>
      </c>
      <c r="AB611" s="153">
        <f t="shared" si="714"/>
        <v>0</v>
      </c>
      <c r="AC611" s="1"/>
      <c r="AD611" s="1"/>
      <c r="AE611" s="1"/>
      <c r="AF611" s="1"/>
      <c r="AG611" s="1"/>
      <c r="AH611" s="1"/>
      <c r="AI611" s="1"/>
      <c r="AJ611" s="1"/>
      <c r="AK611" s="1"/>
      <c r="AL611" s="1"/>
      <c r="AM611" s="1"/>
      <c r="AN611" s="1"/>
      <c r="AO611" s="1"/>
    </row>
    <row r="612" spans="1:41" s="3" customFormat="1">
      <c r="A612" s="48">
        <v>4930</v>
      </c>
      <c r="B612" s="53" t="s">
        <v>798</v>
      </c>
      <c r="C612" s="53" t="s">
        <v>1030</v>
      </c>
      <c r="D612" s="7"/>
      <c r="E612" s="9"/>
      <c r="F612" s="70">
        <v>1</v>
      </c>
      <c r="G612" s="71"/>
      <c r="H612" s="72">
        <f t="shared" ref="H612:H617" si="735">SUM(E612:G612)</f>
        <v>1</v>
      </c>
      <c r="I612" s="70">
        <v>1</v>
      </c>
      <c r="J612" s="71" t="s">
        <v>216</v>
      </c>
      <c r="K612" s="73">
        <f>SUMIF(exportMMB!D:D,budgetMMB!A612,exportMMB!F:F)</f>
        <v>0</v>
      </c>
      <c r="L612" s="19">
        <f t="shared" si="724"/>
        <v>0</v>
      </c>
      <c r="M612" s="32"/>
      <c r="N612" s="19">
        <f t="shared" si="725"/>
        <v>0</v>
      </c>
      <c r="O612" s="42"/>
      <c r="P612" s="42"/>
      <c r="Q612" s="42"/>
      <c r="R612" s="42"/>
      <c r="S612" s="19">
        <f t="shared" si="726"/>
        <v>0</v>
      </c>
      <c r="T612" s="42">
        <f t="shared" si="727"/>
        <v>0</v>
      </c>
      <c r="U612" s="42" t="e">
        <f>SUMIF(#REF!,A612,#REF!)</f>
        <v>#REF!</v>
      </c>
      <c r="V612" s="42" t="e">
        <f>SUMIF(#REF!,A612,#REF!)</f>
        <v>#REF!</v>
      </c>
      <c r="W612" s="42" t="e">
        <f t="shared" si="728"/>
        <v>#REF!</v>
      </c>
      <c r="X612" s="42" t="e">
        <f t="shared" si="729"/>
        <v>#REF!</v>
      </c>
      <c r="Y612" s="42" t="e">
        <f t="shared" si="730"/>
        <v>#REF!</v>
      </c>
      <c r="Z612" s="116" t="e">
        <f t="shared" si="731"/>
        <v>#REF!</v>
      </c>
      <c r="AA612" s="120">
        <f t="shared" si="732"/>
        <v>0</v>
      </c>
      <c r="AB612" s="153">
        <f t="shared" si="714"/>
        <v>0</v>
      </c>
      <c r="AC612" s="1"/>
      <c r="AD612" s="1"/>
      <c r="AE612" s="1"/>
      <c r="AF612" s="1"/>
      <c r="AG612" s="1"/>
      <c r="AH612" s="1"/>
      <c r="AI612" s="1"/>
      <c r="AJ612" s="1"/>
      <c r="AK612" s="1"/>
      <c r="AL612" s="1"/>
      <c r="AM612" s="1"/>
      <c r="AN612" s="1"/>
      <c r="AO612" s="1"/>
    </row>
    <row r="613" spans="1:41" s="3" customFormat="1">
      <c r="A613" s="48">
        <v>4940</v>
      </c>
      <c r="B613" s="53" t="s">
        <v>799</v>
      </c>
      <c r="C613" s="53" t="s">
        <v>1030</v>
      </c>
      <c r="D613" s="7"/>
      <c r="E613" s="9"/>
      <c r="F613" s="70">
        <v>1</v>
      </c>
      <c r="G613" s="71"/>
      <c r="H613" s="72">
        <f t="shared" si="735"/>
        <v>1</v>
      </c>
      <c r="I613" s="70">
        <v>1</v>
      </c>
      <c r="J613" s="71" t="s">
        <v>216</v>
      </c>
      <c r="K613" s="73">
        <f>SUMIF(exportMMB!D:D,budgetMMB!A613,exportMMB!F:F)</f>
        <v>0</v>
      </c>
      <c r="L613" s="19">
        <f t="shared" si="724"/>
        <v>0</v>
      </c>
      <c r="M613" s="32"/>
      <c r="N613" s="19">
        <f t="shared" si="725"/>
        <v>0</v>
      </c>
      <c r="O613" s="42"/>
      <c r="P613" s="42"/>
      <c r="Q613" s="42"/>
      <c r="R613" s="42"/>
      <c r="S613" s="19">
        <f t="shared" si="726"/>
        <v>0</v>
      </c>
      <c r="T613" s="42">
        <f t="shared" si="727"/>
        <v>0</v>
      </c>
      <c r="U613" s="42" t="e">
        <f>SUMIF(#REF!,A613,#REF!)</f>
        <v>#REF!</v>
      </c>
      <c r="V613" s="42" t="e">
        <f>SUMIF(#REF!,A613,#REF!)</f>
        <v>#REF!</v>
      </c>
      <c r="W613" s="42" t="e">
        <f t="shared" si="728"/>
        <v>#REF!</v>
      </c>
      <c r="X613" s="42" t="e">
        <f t="shared" si="729"/>
        <v>#REF!</v>
      </c>
      <c r="Y613" s="42" t="e">
        <f t="shared" si="730"/>
        <v>#REF!</v>
      </c>
      <c r="Z613" s="116" t="e">
        <f t="shared" si="731"/>
        <v>#REF!</v>
      </c>
      <c r="AA613" s="120">
        <f t="shared" si="732"/>
        <v>0</v>
      </c>
      <c r="AB613" s="153">
        <f t="shared" si="714"/>
        <v>0</v>
      </c>
      <c r="AC613" s="1"/>
      <c r="AD613" s="1"/>
      <c r="AE613" s="1"/>
      <c r="AF613" s="1"/>
      <c r="AG613" s="1"/>
      <c r="AH613" s="1"/>
      <c r="AI613" s="1"/>
      <c r="AJ613" s="1"/>
      <c r="AK613" s="1"/>
      <c r="AL613" s="1"/>
      <c r="AM613" s="1"/>
      <c r="AN613" s="1"/>
      <c r="AO613" s="1"/>
    </row>
    <row r="614" spans="1:41" s="3" customFormat="1">
      <c r="A614" s="48">
        <v>4952</v>
      </c>
      <c r="B614" s="53" t="s">
        <v>790</v>
      </c>
      <c r="C614" s="53" t="s">
        <v>1030</v>
      </c>
      <c r="D614" s="7"/>
      <c r="E614" s="9"/>
      <c r="F614" s="70">
        <v>1</v>
      </c>
      <c r="G614" s="71"/>
      <c r="H614" s="72">
        <f t="shared" si="735"/>
        <v>1</v>
      </c>
      <c r="I614" s="70">
        <v>1</v>
      </c>
      <c r="J614" s="71" t="s">
        <v>216</v>
      </c>
      <c r="K614" s="73">
        <f>SUMIF(exportMMB!D:D,budgetMMB!A614,exportMMB!F:F)</f>
        <v>0</v>
      </c>
      <c r="L614" s="19">
        <f t="shared" si="724"/>
        <v>0</v>
      </c>
      <c r="M614" s="32"/>
      <c r="N614" s="19">
        <f t="shared" si="725"/>
        <v>0</v>
      </c>
      <c r="O614" s="42"/>
      <c r="P614" s="42"/>
      <c r="Q614" s="42"/>
      <c r="R614" s="42"/>
      <c r="S614" s="19">
        <f t="shared" si="726"/>
        <v>0</v>
      </c>
      <c r="T614" s="42">
        <f t="shared" si="727"/>
        <v>0</v>
      </c>
      <c r="U614" s="42" t="e">
        <f>SUMIF(#REF!,A614,#REF!)</f>
        <v>#REF!</v>
      </c>
      <c r="V614" s="42" t="e">
        <f>SUMIF(#REF!,A614,#REF!)</f>
        <v>#REF!</v>
      </c>
      <c r="W614" s="42" t="e">
        <f t="shared" si="728"/>
        <v>#REF!</v>
      </c>
      <c r="X614" s="42" t="e">
        <f t="shared" si="729"/>
        <v>#REF!</v>
      </c>
      <c r="Y614" s="42" t="e">
        <f t="shared" si="730"/>
        <v>#REF!</v>
      </c>
      <c r="Z614" s="116" t="e">
        <f t="shared" si="731"/>
        <v>#REF!</v>
      </c>
      <c r="AA614" s="120">
        <f t="shared" si="732"/>
        <v>0</v>
      </c>
      <c r="AB614" s="153">
        <f t="shared" si="714"/>
        <v>0</v>
      </c>
      <c r="AC614" s="1"/>
      <c r="AD614" s="1"/>
      <c r="AE614" s="1"/>
      <c r="AF614" s="1"/>
      <c r="AG614" s="1"/>
      <c r="AH614" s="1"/>
      <c r="AI614" s="1"/>
      <c r="AJ614" s="1"/>
      <c r="AK614" s="1"/>
      <c r="AL614" s="1"/>
      <c r="AM614" s="1"/>
      <c r="AN614" s="1"/>
      <c r="AO614" s="1"/>
    </row>
    <row r="615" spans="1:41" s="3" customFormat="1">
      <c r="A615" s="48">
        <v>4960</v>
      </c>
      <c r="B615" s="53" t="s">
        <v>800</v>
      </c>
      <c r="C615" s="53" t="s">
        <v>1030</v>
      </c>
      <c r="D615" s="7"/>
      <c r="E615" s="9"/>
      <c r="F615" s="70">
        <v>1</v>
      </c>
      <c r="G615" s="71"/>
      <c r="H615" s="72">
        <f t="shared" si="735"/>
        <v>1</v>
      </c>
      <c r="I615" s="70">
        <v>1</v>
      </c>
      <c r="J615" s="71" t="s">
        <v>216</v>
      </c>
      <c r="K615" s="73">
        <f>SUMIF(exportMMB!D:D,budgetMMB!A615,exportMMB!F:F)</f>
        <v>0</v>
      </c>
      <c r="L615" s="19">
        <f t="shared" si="724"/>
        <v>0</v>
      </c>
      <c r="M615" s="32"/>
      <c r="N615" s="19">
        <f t="shared" si="725"/>
        <v>0</v>
      </c>
      <c r="O615" s="42"/>
      <c r="P615" s="42"/>
      <c r="Q615" s="42"/>
      <c r="R615" s="42"/>
      <c r="S615" s="19">
        <f t="shared" si="726"/>
        <v>0</v>
      </c>
      <c r="T615" s="42">
        <f t="shared" si="727"/>
        <v>0</v>
      </c>
      <c r="U615" s="42" t="e">
        <f>SUMIF(#REF!,A615,#REF!)</f>
        <v>#REF!</v>
      </c>
      <c r="V615" s="42" t="e">
        <f>SUMIF(#REF!,A615,#REF!)</f>
        <v>#REF!</v>
      </c>
      <c r="W615" s="42" t="e">
        <f t="shared" si="728"/>
        <v>#REF!</v>
      </c>
      <c r="X615" s="42" t="e">
        <f t="shared" si="729"/>
        <v>#REF!</v>
      </c>
      <c r="Y615" s="42" t="e">
        <f t="shared" si="730"/>
        <v>#REF!</v>
      </c>
      <c r="Z615" s="116" t="e">
        <f t="shared" si="731"/>
        <v>#REF!</v>
      </c>
      <c r="AA615" s="120">
        <f t="shared" si="732"/>
        <v>0</v>
      </c>
      <c r="AB615" s="153">
        <f t="shared" si="714"/>
        <v>0</v>
      </c>
      <c r="AC615" s="1"/>
      <c r="AD615" s="1"/>
      <c r="AE615" s="1"/>
      <c r="AF615" s="1"/>
      <c r="AG615" s="1"/>
      <c r="AH615" s="1"/>
      <c r="AI615" s="1"/>
      <c r="AJ615" s="1"/>
      <c r="AK615" s="1"/>
      <c r="AL615" s="1"/>
      <c r="AM615" s="1"/>
      <c r="AN615" s="1"/>
      <c r="AO615" s="1"/>
    </row>
    <row r="616" spans="1:41" s="3" customFormat="1">
      <c r="A616" s="48">
        <v>4981</v>
      </c>
      <c r="B616" s="53" t="s">
        <v>769</v>
      </c>
      <c r="C616" s="53" t="s">
        <v>1030</v>
      </c>
      <c r="D616" s="7"/>
      <c r="E616" s="9"/>
      <c r="F616" s="70">
        <v>1</v>
      </c>
      <c r="G616" s="71"/>
      <c r="H616" s="72">
        <f t="shared" si="735"/>
        <v>1</v>
      </c>
      <c r="I616" s="70">
        <v>1</v>
      </c>
      <c r="J616" s="71" t="s">
        <v>216</v>
      </c>
      <c r="K616" s="73">
        <f>SUMIF(exportMMB!D:D,budgetMMB!A616,exportMMB!F:F)</f>
        <v>0</v>
      </c>
      <c r="L616" s="19">
        <f t="shared" si="724"/>
        <v>0</v>
      </c>
      <c r="M616" s="32"/>
      <c r="N616" s="19">
        <f t="shared" si="725"/>
        <v>0</v>
      </c>
      <c r="O616" s="42"/>
      <c r="P616" s="42"/>
      <c r="Q616" s="42"/>
      <c r="R616" s="42"/>
      <c r="S616" s="19">
        <f t="shared" si="726"/>
        <v>0</v>
      </c>
      <c r="T616" s="42">
        <f t="shared" si="727"/>
        <v>0</v>
      </c>
      <c r="U616" s="42" t="e">
        <f>SUMIF(#REF!,A616,#REF!)</f>
        <v>#REF!</v>
      </c>
      <c r="V616" s="42" t="e">
        <f>SUMIF(#REF!,A616,#REF!)</f>
        <v>#REF!</v>
      </c>
      <c r="W616" s="42" t="e">
        <f t="shared" si="728"/>
        <v>#REF!</v>
      </c>
      <c r="X616" s="42" t="e">
        <f t="shared" si="729"/>
        <v>#REF!</v>
      </c>
      <c r="Y616" s="42" t="e">
        <f t="shared" si="730"/>
        <v>#REF!</v>
      </c>
      <c r="Z616" s="116" t="e">
        <f t="shared" si="731"/>
        <v>#REF!</v>
      </c>
      <c r="AA616" s="120">
        <f t="shared" si="732"/>
        <v>0</v>
      </c>
      <c r="AB616" s="153">
        <f t="shared" si="714"/>
        <v>0</v>
      </c>
      <c r="AC616" s="1"/>
      <c r="AD616" s="1"/>
      <c r="AE616" s="1"/>
      <c r="AF616" s="1"/>
      <c r="AG616" s="1"/>
      <c r="AH616" s="1"/>
      <c r="AI616" s="1"/>
      <c r="AJ616" s="1"/>
      <c r="AK616" s="1"/>
      <c r="AL616" s="1"/>
      <c r="AM616" s="1"/>
      <c r="AN616" s="1"/>
      <c r="AO616" s="1"/>
    </row>
    <row r="617" spans="1:41" s="3" customFormat="1">
      <c r="A617" s="48">
        <v>4990</v>
      </c>
      <c r="B617" s="53" t="s">
        <v>770</v>
      </c>
      <c r="C617" s="53" t="s">
        <v>1030</v>
      </c>
      <c r="D617" s="7"/>
      <c r="E617" s="9"/>
      <c r="F617" s="70">
        <v>1</v>
      </c>
      <c r="G617" s="71"/>
      <c r="H617" s="72">
        <f t="shared" si="735"/>
        <v>1</v>
      </c>
      <c r="I617" s="70">
        <v>1</v>
      </c>
      <c r="J617" s="71" t="s">
        <v>216</v>
      </c>
      <c r="K617" s="73">
        <f>SUMIF(exportMMB!D:D,budgetMMB!A617,exportMMB!F:F)</f>
        <v>0</v>
      </c>
      <c r="L617" s="19">
        <f t="shared" si="724"/>
        <v>0</v>
      </c>
      <c r="M617" s="32"/>
      <c r="N617" s="19">
        <f t="shared" si="725"/>
        <v>0</v>
      </c>
      <c r="O617" s="42"/>
      <c r="P617" s="42"/>
      <c r="Q617" s="42"/>
      <c r="R617" s="42"/>
      <c r="S617" s="19">
        <f t="shared" si="726"/>
        <v>0</v>
      </c>
      <c r="T617" s="42">
        <f t="shared" si="727"/>
        <v>0</v>
      </c>
      <c r="U617" s="42" t="e">
        <f>SUMIF(#REF!,A617,#REF!)</f>
        <v>#REF!</v>
      </c>
      <c r="V617" s="42" t="e">
        <f>SUMIF(#REF!,A617,#REF!)</f>
        <v>#REF!</v>
      </c>
      <c r="W617" s="42" t="e">
        <f t="shared" si="728"/>
        <v>#REF!</v>
      </c>
      <c r="X617" s="42" t="e">
        <f t="shared" si="729"/>
        <v>#REF!</v>
      </c>
      <c r="Y617" s="42" t="e">
        <f t="shared" si="730"/>
        <v>#REF!</v>
      </c>
      <c r="Z617" s="116" t="e">
        <f t="shared" si="731"/>
        <v>#REF!</v>
      </c>
      <c r="AA617" s="120">
        <f t="shared" si="732"/>
        <v>0</v>
      </c>
      <c r="AB617" s="153">
        <f t="shared" si="714"/>
        <v>0</v>
      </c>
      <c r="AC617" s="1"/>
      <c r="AD617" s="1"/>
      <c r="AE617" s="1"/>
      <c r="AF617" s="1"/>
      <c r="AG617" s="1"/>
      <c r="AH617" s="1"/>
      <c r="AI617" s="1"/>
      <c r="AJ617" s="1"/>
      <c r="AK617" s="1"/>
      <c r="AL617" s="1"/>
      <c r="AM617" s="1"/>
      <c r="AN617" s="1"/>
      <c r="AO617" s="1"/>
    </row>
    <row r="618" spans="1:41" s="3" customFormat="1">
      <c r="A618" s="48"/>
      <c r="B618" s="55" t="s">
        <v>253</v>
      </c>
      <c r="C618" s="55"/>
      <c r="D618" s="7"/>
      <c r="E618" s="4"/>
      <c r="F618" s="70"/>
      <c r="G618" s="71"/>
      <c r="H618" s="72"/>
      <c r="I618" s="70"/>
      <c r="J618" s="71"/>
      <c r="K618" s="73"/>
      <c r="L618" s="21">
        <f>SUM(L605:L617)</f>
        <v>0</v>
      </c>
      <c r="M618" s="28">
        <f t="shared" ref="M618:T618" si="736">SUM(M605:M617)</f>
        <v>0</v>
      </c>
      <c r="N618" s="21">
        <f t="shared" si="736"/>
        <v>0</v>
      </c>
      <c r="O618" s="43">
        <f t="shared" si="736"/>
        <v>0</v>
      </c>
      <c r="P618" s="43">
        <f t="shared" si="736"/>
        <v>0</v>
      </c>
      <c r="Q618" s="43">
        <f t="shared" ref="Q618" si="737">SUM(Q605:Q617)</f>
        <v>0</v>
      </c>
      <c r="R618" s="43">
        <f t="shared" si="736"/>
        <v>0</v>
      </c>
      <c r="S618" s="19">
        <f t="shared" si="736"/>
        <v>0</v>
      </c>
      <c r="T618" s="43">
        <f t="shared" si="736"/>
        <v>0</v>
      </c>
      <c r="U618" s="46" t="e">
        <f t="shared" ref="U618:V618" si="738">SUM(U605:U617)</f>
        <v>#REF!</v>
      </c>
      <c r="V618" s="46" t="e">
        <f t="shared" si="738"/>
        <v>#REF!</v>
      </c>
      <c r="W618" s="46" t="e">
        <f t="shared" ref="W618:AA618" si="739">SUM(W605:W617)</f>
        <v>#REF!</v>
      </c>
      <c r="X618" s="46" t="e">
        <f t="shared" si="739"/>
        <v>#REF!</v>
      </c>
      <c r="Y618" s="46" t="e">
        <f t="shared" si="739"/>
        <v>#REF!</v>
      </c>
      <c r="Z618" s="142" t="e">
        <f t="shared" si="739"/>
        <v>#REF!</v>
      </c>
      <c r="AA618" s="143">
        <f t="shared" si="739"/>
        <v>0</v>
      </c>
      <c r="AB618" s="153">
        <f t="shared" si="714"/>
        <v>0</v>
      </c>
      <c r="AC618" s="1"/>
      <c r="AD618" s="1"/>
      <c r="AE618" s="1"/>
      <c r="AF618" s="1"/>
      <c r="AG618" s="1"/>
      <c r="AH618" s="1"/>
      <c r="AI618" s="1"/>
      <c r="AJ618" s="1"/>
      <c r="AK618" s="1"/>
      <c r="AL618" s="1"/>
      <c r="AM618" s="1"/>
      <c r="AN618" s="1"/>
      <c r="AO618" s="1"/>
    </row>
    <row r="619" spans="1:41" s="3" customFormat="1">
      <c r="A619" s="18"/>
      <c r="B619" s="53"/>
      <c r="C619" s="53"/>
      <c r="D619" s="7"/>
      <c r="E619" s="4"/>
      <c r="F619" s="70"/>
      <c r="G619" s="71"/>
      <c r="H619" s="72"/>
      <c r="I619" s="70"/>
      <c r="J619" s="70"/>
      <c r="K619" s="73"/>
      <c r="L619" s="19"/>
      <c r="M619" s="32"/>
      <c r="N619" s="19"/>
      <c r="O619" s="42"/>
      <c r="P619" s="42"/>
      <c r="Q619" s="42"/>
      <c r="R619" s="42"/>
      <c r="S619" s="19"/>
      <c r="T619" s="42"/>
      <c r="U619" s="42"/>
      <c r="V619" s="42"/>
      <c r="W619" s="42"/>
      <c r="X619" s="42"/>
      <c r="Y619" s="42"/>
      <c r="Z619" s="116"/>
      <c r="AA619" s="120"/>
      <c r="AB619" s="153">
        <f t="shared" si="714"/>
        <v>0</v>
      </c>
      <c r="AC619" s="1"/>
      <c r="AD619" s="1"/>
      <c r="AE619" s="1"/>
      <c r="AF619" s="1"/>
      <c r="AG619" s="1"/>
      <c r="AH619" s="1"/>
      <c r="AI619" s="1"/>
      <c r="AJ619" s="1"/>
      <c r="AK619" s="1"/>
      <c r="AL619" s="1"/>
      <c r="AM619" s="1"/>
      <c r="AN619" s="1"/>
      <c r="AO619" s="1"/>
    </row>
    <row r="620" spans="1:41" s="3" customFormat="1">
      <c r="A620" s="50" t="s">
        <v>481</v>
      </c>
      <c r="B620" s="38" t="s">
        <v>482</v>
      </c>
      <c r="C620" s="38"/>
      <c r="D620" s="7"/>
      <c r="E620" s="9"/>
      <c r="F620" s="70"/>
      <c r="G620" s="71"/>
      <c r="H620" s="72"/>
      <c r="I620" s="70"/>
      <c r="J620" s="71"/>
      <c r="K620" s="73"/>
      <c r="L620" s="19"/>
      <c r="M620" s="32"/>
      <c r="N620" s="19"/>
      <c r="O620" s="42"/>
      <c r="P620" s="42"/>
      <c r="Q620" s="42"/>
      <c r="R620" s="42"/>
      <c r="S620" s="19"/>
      <c r="T620" s="42"/>
      <c r="U620" s="42"/>
      <c r="V620" s="42"/>
      <c r="W620" s="42"/>
      <c r="X620" s="42"/>
      <c r="Y620" s="42"/>
      <c r="Z620" s="116"/>
      <c r="AA620" s="120"/>
      <c r="AB620" s="153">
        <f t="shared" si="714"/>
        <v>0</v>
      </c>
      <c r="AC620" s="1"/>
      <c r="AD620" s="1"/>
      <c r="AE620" s="1"/>
      <c r="AF620" s="1"/>
      <c r="AG620" s="1"/>
      <c r="AH620" s="1"/>
      <c r="AI620" s="1"/>
      <c r="AJ620" s="1"/>
      <c r="AK620" s="1"/>
      <c r="AL620" s="1"/>
      <c r="AM620" s="1"/>
      <c r="AN620" s="1"/>
      <c r="AO620" s="1"/>
    </row>
    <row r="621" spans="1:41" s="3" customFormat="1">
      <c r="A621" s="48" t="s">
        <v>484</v>
      </c>
      <c r="B621" s="53" t="s">
        <v>968</v>
      </c>
      <c r="C621" s="53" t="s">
        <v>1030</v>
      </c>
      <c r="D621" s="7"/>
      <c r="E621" s="9"/>
      <c r="F621" s="70">
        <v>1</v>
      </c>
      <c r="G621" s="71"/>
      <c r="H621" s="72">
        <f t="shared" ref="H621:H625" si="740">SUM(E621:G621)</f>
        <v>1</v>
      </c>
      <c r="I621" s="70">
        <v>1</v>
      </c>
      <c r="J621" s="71" t="s">
        <v>216</v>
      </c>
      <c r="K621" s="73">
        <f>SUMIF(exportMMB!D:D,budgetMMB!A621,exportMMB!F:F)</f>
        <v>0</v>
      </c>
      <c r="L621" s="19">
        <f t="shared" ref="L621:L641" si="741">H621*I621*K621</f>
        <v>0</v>
      </c>
      <c r="M621" s="32"/>
      <c r="N621" s="19">
        <f t="shared" ref="N621:N641" si="742">MAX(L621-SUM(O621:R621),0)</f>
        <v>0</v>
      </c>
      <c r="O621" s="42"/>
      <c r="P621" s="42"/>
      <c r="Q621" s="42"/>
      <c r="R621" s="42"/>
      <c r="S621" s="19">
        <f t="shared" ref="S621:S641" si="743">L621-SUM(N621:R621)</f>
        <v>0</v>
      </c>
      <c r="T621" s="42">
        <f t="shared" ref="T621:T640" si="744">N621</f>
        <v>0</v>
      </c>
      <c r="U621" s="42" t="e">
        <f>SUMIF(#REF!,A621,#REF!)</f>
        <v>#REF!</v>
      </c>
      <c r="V621" s="42" t="e">
        <f>SUMIF(#REF!,A621,#REF!)</f>
        <v>#REF!</v>
      </c>
      <c r="W621" s="42" t="e">
        <f t="shared" ref="W621:W641" si="745">U621+V621</f>
        <v>#REF!</v>
      </c>
      <c r="X621" s="42" t="e">
        <f t="shared" ref="X621:X641" si="746">MAX(L621-W621,0)</f>
        <v>#REF!</v>
      </c>
      <c r="Y621" s="42" t="e">
        <f t="shared" ref="Y621:Y641" si="747">W621+X621</f>
        <v>#REF!</v>
      </c>
      <c r="Z621" s="116" t="e">
        <f t="shared" ref="Z621:Z641" si="748">L621-Y621</f>
        <v>#REF!</v>
      </c>
      <c r="AA621" s="120">
        <f t="shared" ref="AA621:AA641" si="749">AB621-L621</f>
        <v>0</v>
      </c>
      <c r="AB621" s="153">
        <f t="shared" si="714"/>
        <v>0</v>
      </c>
      <c r="AC621" s="1"/>
      <c r="AD621" s="1"/>
      <c r="AE621" s="1"/>
      <c r="AF621" s="1"/>
      <c r="AG621" s="1"/>
      <c r="AH621" s="1"/>
      <c r="AI621" s="1"/>
      <c r="AJ621" s="1"/>
      <c r="AK621" s="1"/>
      <c r="AL621" s="1"/>
      <c r="AM621" s="1"/>
      <c r="AN621" s="1"/>
      <c r="AO621" s="1"/>
    </row>
    <row r="622" spans="1:41" s="3" customFormat="1">
      <c r="A622" s="48" t="s">
        <v>488</v>
      </c>
      <c r="B622" s="53" t="s">
        <v>486</v>
      </c>
      <c r="C622" s="53" t="s">
        <v>1030</v>
      </c>
      <c r="D622" s="7"/>
      <c r="E622" s="9"/>
      <c r="F622" s="70">
        <v>1</v>
      </c>
      <c r="G622" s="71"/>
      <c r="H622" s="72">
        <f t="shared" si="740"/>
        <v>1</v>
      </c>
      <c r="I622" s="70">
        <v>1</v>
      </c>
      <c r="J622" s="71" t="s">
        <v>216</v>
      </c>
      <c r="K622" s="73">
        <f>SUMIF(exportMMB!D:D,budgetMMB!A622,exportMMB!F:F)</f>
        <v>0</v>
      </c>
      <c r="L622" s="19">
        <f t="shared" si="741"/>
        <v>0</v>
      </c>
      <c r="M622" s="32"/>
      <c r="N622" s="19">
        <f t="shared" si="742"/>
        <v>0</v>
      </c>
      <c r="O622" s="42"/>
      <c r="P622" s="42"/>
      <c r="Q622" s="42"/>
      <c r="R622" s="42"/>
      <c r="S622" s="19">
        <f t="shared" si="743"/>
        <v>0</v>
      </c>
      <c r="T622" s="42">
        <f t="shared" si="744"/>
        <v>0</v>
      </c>
      <c r="U622" s="42" t="e">
        <f>SUMIF(#REF!,A622,#REF!)</f>
        <v>#REF!</v>
      </c>
      <c r="V622" s="42" t="e">
        <f>SUMIF(#REF!,A622,#REF!)</f>
        <v>#REF!</v>
      </c>
      <c r="W622" s="42" t="e">
        <f t="shared" si="745"/>
        <v>#REF!</v>
      </c>
      <c r="X622" s="42" t="e">
        <f t="shared" si="746"/>
        <v>#REF!</v>
      </c>
      <c r="Y622" s="42" t="e">
        <f t="shared" si="747"/>
        <v>#REF!</v>
      </c>
      <c r="Z622" s="116" t="e">
        <f t="shared" si="748"/>
        <v>#REF!</v>
      </c>
      <c r="AA622" s="120">
        <f t="shared" si="749"/>
        <v>0</v>
      </c>
      <c r="AB622" s="153">
        <f t="shared" si="714"/>
        <v>0</v>
      </c>
      <c r="AC622" s="1"/>
      <c r="AD622" s="1"/>
      <c r="AE622" s="1"/>
      <c r="AF622" s="1"/>
      <c r="AG622" s="1"/>
      <c r="AH622" s="1"/>
      <c r="AI622" s="1"/>
      <c r="AJ622" s="1"/>
      <c r="AK622" s="1"/>
      <c r="AL622" s="1"/>
      <c r="AM622" s="1"/>
      <c r="AN622" s="1"/>
      <c r="AO622" s="1"/>
    </row>
    <row r="623" spans="1:41" s="3" customFormat="1">
      <c r="A623" s="48" t="s">
        <v>489</v>
      </c>
      <c r="B623" s="53" t="s">
        <v>487</v>
      </c>
      <c r="C623" s="53" t="s">
        <v>1030</v>
      </c>
      <c r="D623" s="7"/>
      <c r="E623" s="9"/>
      <c r="F623" s="70">
        <v>1</v>
      </c>
      <c r="G623" s="71"/>
      <c r="H623" s="72">
        <f t="shared" si="740"/>
        <v>1</v>
      </c>
      <c r="I623" s="70">
        <v>1</v>
      </c>
      <c r="J623" s="71" t="s">
        <v>216</v>
      </c>
      <c r="K623" s="73">
        <f>SUMIF(exportMMB!D:D,budgetMMB!A623,exportMMB!F:F)</f>
        <v>0</v>
      </c>
      <c r="L623" s="19">
        <f t="shared" si="741"/>
        <v>0</v>
      </c>
      <c r="M623" s="32"/>
      <c r="N623" s="19">
        <f t="shared" si="742"/>
        <v>0</v>
      </c>
      <c r="O623" s="42"/>
      <c r="P623" s="42"/>
      <c r="Q623" s="42"/>
      <c r="R623" s="42"/>
      <c r="S623" s="19">
        <f t="shared" si="743"/>
        <v>0</v>
      </c>
      <c r="T623" s="42">
        <f t="shared" si="744"/>
        <v>0</v>
      </c>
      <c r="U623" s="42" t="e">
        <f>SUMIF(#REF!,A623,#REF!)</f>
        <v>#REF!</v>
      </c>
      <c r="V623" s="42" t="e">
        <f>SUMIF(#REF!,A623,#REF!)</f>
        <v>#REF!</v>
      </c>
      <c r="W623" s="42" t="e">
        <f t="shared" si="745"/>
        <v>#REF!</v>
      </c>
      <c r="X623" s="42" t="e">
        <f t="shared" si="746"/>
        <v>#REF!</v>
      </c>
      <c r="Y623" s="42" t="e">
        <f t="shared" si="747"/>
        <v>#REF!</v>
      </c>
      <c r="Z623" s="116" t="e">
        <f t="shared" si="748"/>
        <v>#REF!</v>
      </c>
      <c r="AA623" s="120">
        <f t="shared" si="749"/>
        <v>0</v>
      </c>
      <c r="AB623" s="153">
        <f t="shared" si="714"/>
        <v>0</v>
      </c>
      <c r="AC623" s="1"/>
      <c r="AD623" s="1"/>
      <c r="AE623" s="1"/>
      <c r="AF623" s="1"/>
      <c r="AG623" s="1"/>
      <c r="AH623" s="1"/>
      <c r="AI623" s="1"/>
      <c r="AJ623" s="1"/>
      <c r="AK623" s="1"/>
      <c r="AL623" s="1"/>
      <c r="AM623" s="1"/>
      <c r="AN623" s="1"/>
      <c r="AO623" s="1"/>
    </row>
    <row r="624" spans="1:41" s="3" customFormat="1">
      <c r="A624" s="48" t="s">
        <v>491</v>
      </c>
      <c r="B624" s="53" t="s">
        <v>969</v>
      </c>
      <c r="C624" s="53" t="s">
        <v>1030</v>
      </c>
      <c r="D624" s="7"/>
      <c r="E624" s="9"/>
      <c r="F624" s="70">
        <v>1</v>
      </c>
      <c r="G624" s="71"/>
      <c r="H624" s="72">
        <f t="shared" si="740"/>
        <v>1</v>
      </c>
      <c r="I624" s="70">
        <v>1</v>
      </c>
      <c r="J624" s="71" t="s">
        <v>216</v>
      </c>
      <c r="K624" s="73">
        <f>SUMIF(exportMMB!D:D,budgetMMB!A624,exportMMB!F:F)</f>
        <v>0</v>
      </c>
      <c r="L624" s="19">
        <f t="shared" si="741"/>
        <v>0</v>
      </c>
      <c r="M624" s="32"/>
      <c r="N624" s="19">
        <f t="shared" si="742"/>
        <v>0</v>
      </c>
      <c r="O624" s="42"/>
      <c r="P624" s="42"/>
      <c r="Q624" s="42"/>
      <c r="R624" s="42"/>
      <c r="S624" s="19">
        <f t="shared" si="743"/>
        <v>0</v>
      </c>
      <c r="T624" s="42">
        <f t="shared" si="744"/>
        <v>0</v>
      </c>
      <c r="U624" s="42" t="e">
        <f>SUMIF(#REF!,A624,#REF!)</f>
        <v>#REF!</v>
      </c>
      <c r="V624" s="42" t="e">
        <f>SUMIF(#REF!,A624,#REF!)</f>
        <v>#REF!</v>
      </c>
      <c r="W624" s="42" t="e">
        <f t="shared" si="745"/>
        <v>#REF!</v>
      </c>
      <c r="X624" s="42" t="e">
        <f t="shared" si="746"/>
        <v>#REF!</v>
      </c>
      <c r="Y624" s="42" t="e">
        <f t="shared" si="747"/>
        <v>#REF!</v>
      </c>
      <c r="Z624" s="116" t="e">
        <f t="shared" si="748"/>
        <v>#REF!</v>
      </c>
      <c r="AA624" s="120">
        <f t="shared" si="749"/>
        <v>0</v>
      </c>
      <c r="AB624" s="153">
        <f t="shared" si="714"/>
        <v>0</v>
      </c>
      <c r="AC624" s="1"/>
      <c r="AD624" s="1"/>
      <c r="AE624" s="1"/>
      <c r="AF624" s="1"/>
      <c r="AG624" s="1"/>
      <c r="AH624" s="1"/>
      <c r="AI624" s="1"/>
      <c r="AJ624" s="1"/>
      <c r="AK624" s="1"/>
      <c r="AL624" s="1"/>
      <c r="AM624" s="1"/>
      <c r="AN624" s="1"/>
      <c r="AO624" s="1"/>
    </row>
    <row r="625" spans="1:41" s="3" customFormat="1">
      <c r="A625" s="48" t="s">
        <v>492</v>
      </c>
      <c r="B625" s="53" t="s">
        <v>970</v>
      </c>
      <c r="C625" s="53" t="s">
        <v>1030</v>
      </c>
      <c r="D625" s="7"/>
      <c r="E625" s="9"/>
      <c r="F625" s="70">
        <v>1</v>
      </c>
      <c r="G625" s="71"/>
      <c r="H625" s="72">
        <f t="shared" si="740"/>
        <v>1</v>
      </c>
      <c r="I625" s="70">
        <v>1</v>
      </c>
      <c r="J625" s="71" t="s">
        <v>216</v>
      </c>
      <c r="K625" s="73">
        <f>SUMIF(exportMMB!D:D,budgetMMB!A625,exportMMB!F:F)</f>
        <v>0</v>
      </c>
      <c r="L625" s="19">
        <f t="shared" si="741"/>
        <v>0</v>
      </c>
      <c r="M625" s="32"/>
      <c r="N625" s="19">
        <f t="shared" si="742"/>
        <v>0</v>
      </c>
      <c r="O625" s="42"/>
      <c r="P625" s="42"/>
      <c r="Q625" s="42"/>
      <c r="R625" s="42"/>
      <c r="S625" s="19">
        <f t="shared" si="743"/>
        <v>0</v>
      </c>
      <c r="T625" s="42">
        <f t="shared" si="744"/>
        <v>0</v>
      </c>
      <c r="U625" s="42" t="e">
        <f>SUMIF(#REF!,A625,#REF!)</f>
        <v>#REF!</v>
      </c>
      <c r="V625" s="42" t="e">
        <f>SUMIF(#REF!,A625,#REF!)</f>
        <v>#REF!</v>
      </c>
      <c r="W625" s="42" t="e">
        <f t="shared" si="745"/>
        <v>#REF!</v>
      </c>
      <c r="X625" s="42" t="e">
        <f t="shared" si="746"/>
        <v>#REF!</v>
      </c>
      <c r="Y625" s="42" t="e">
        <f t="shared" si="747"/>
        <v>#REF!</v>
      </c>
      <c r="Z625" s="116" t="e">
        <f t="shared" si="748"/>
        <v>#REF!</v>
      </c>
      <c r="AA625" s="120">
        <f t="shared" si="749"/>
        <v>0</v>
      </c>
      <c r="AB625" s="153">
        <f t="shared" si="714"/>
        <v>0</v>
      </c>
      <c r="AC625" s="1"/>
      <c r="AD625" s="1"/>
      <c r="AE625" s="1"/>
      <c r="AF625" s="1"/>
      <c r="AG625" s="1"/>
      <c r="AH625" s="1"/>
      <c r="AI625" s="1"/>
      <c r="AJ625" s="1"/>
      <c r="AK625" s="1"/>
      <c r="AL625" s="1"/>
      <c r="AM625" s="1"/>
      <c r="AN625" s="1"/>
      <c r="AO625" s="1"/>
    </row>
    <row r="626" spans="1:41" s="3" customFormat="1">
      <c r="A626" s="48" t="s">
        <v>493</v>
      </c>
      <c r="B626" s="53" t="s">
        <v>490</v>
      </c>
      <c r="C626" s="53" t="s">
        <v>1030</v>
      </c>
      <c r="D626" s="7"/>
      <c r="E626" s="9"/>
      <c r="F626" s="70">
        <v>1</v>
      </c>
      <c r="G626" s="71"/>
      <c r="H626" s="72">
        <f t="shared" ref="H626:H630" si="750">SUM(E626:G626)</f>
        <v>1</v>
      </c>
      <c r="I626" s="70">
        <v>1</v>
      </c>
      <c r="J626" s="71" t="s">
        <v>216</v>
      </c>
      <c r="K626" s="73">
        <f>SUMIF(exportMMB!D:D,budgetMMB!A626,exportMMB!F:F)</f>
        <v>0</v>
      </c>
      <c r="L626" s="19">
        <f t="shared" si="741"/>
        <v>0</v>
      </c>
      <c r="M626" s="32"/>
      <c r="N626" s="19">
        <f t="shared" si="742"/>
        <v>0</v>
      </c>
      <c r="O626" s="42"/>
      <c r="P626" s="42"/>
      <c r="Q626" s="42"/>
      <c r="R626" s="42"/>
      <c r="S626" s="19">
        <f t="shared" si="743"/>
        <v>0</v>
      </c>
      <c r="T626" s="42">
        <f t="shared" si="744"/>
        <v>0</v>
      </c>
      <c r="U626" s="42" t="e">
        <f>SUMIF(#REF!,A626,#REF!)</f>
        <v>#REF!</v>
      </c>
      <c r="V626" s="42" t="e">
        <f>SUMIF(#REF!,A626,#REF!)</f>
        <v>#REF!</v>
      </c>
      <c r="W626" s="42" t="e">
        <f t="shared" si="745"/>
        <v>#REF!</v>
      </c>
      <c r="X626" s="42" t="e">
        <f t="shared" si="746"/>
        <v>#REF!</v>
      </c>
      <c r="Y626" s="42" t="e">
        <f t="shared" si="747"/>
        <v>#REF!</v>
      </c>
      <c r="Z626" s="116" t="e">
        <f t="shared" si="748"/>
        <v>#REF!</v>
      </c>
      <c r="AA626" s="120">
        <f t="shared" si="749"/>
        <v>0</v>
      </c>
      <c r="AB626" s="153">
        <f t="shared" si="714"/>
        <v>0</v>
      </c>
      <c r="AC626" s="1"/>
      <c r="AD626" s="1"/>
      <c r="AE626" s="1"/>
      <c r="AF626" s="1"/>
      <c r="AG626" s="1"/>
      <c r="AH626" s="1"/>
      <c r="AI626" s="1"/>
      <c r="AJ626" s="1"/>
      <c r="AK626" s="1"/>
      <c r="AL626" s="1"/>
      <c r="AM626" s="1"/>
      <c r="AN626" s="1"/>
      <c r="AO626" s="1"/>
    </row>
    <row r="627" spans="1:41" s="3" customFormat="1">
      <c r="A627" s="48" t="s">
        <v>495</v>
      </c>
      <c r="B627" s="53" t="s">
        <v>771</v>
      </c>
      <c r="C627" s="53" t="s">
        <v>1030</v>
      </c>
      <c r="D627" s="7"/>
      <c r="E627" s="9"/>
      <c r="F627" s="70">
        <v>1</v>
      </c>
      <c r="G627" s="71"/>
      <c r="H627" s="72">
        <f t="shared" si="750"/>
        <v>1</v>
      </c>
      <c r="I627" s="70">
        <v>1</v>
      </c>
      <c r="J627" s="71" t="s">
        <v>216</v>
      </c>
      <c r="K627" s="73">
        <f>SUMIF(exportMMB!D:D,budgetMMB!A627,exportMMB!F:F)</f>
        <v>0</v>
      </c>
      <c r="L627" s="19">
        <f t="shared" si="741"/>
        <v>0</v>
      </c>
      <c r="M627" s="32"/>
      <c r="N627" s="19">
        <f t="shared" si="742"/>
        <v>0</v>
      </c>
      <c r="O627" s="42"/>
      <c r="P627" s="42"/>
      <c r="Q627" s="42"/>
      <c r="R627" s="42"/>
      <c r="S627" s="19">
        <f t="shared" si="743"/>
        <v>0</v>
      </c>
      <c r="T627" s="42">
        <f t="shared" si="744"/>
        <v>0</v>
      </c>
      <c r="U627" s="42" t="e">
        <f>SUMIF(#REF!,A627,#REF!)</f>
        <v>#REF!</v>
      </c>
      <c r="V627" s="42" t="e">
        <f>SUMIF(#REF!,A627,#REF!)</f>
        <v>#REF!</v>
      </c>
      <c r="W627" s="42" t="e">
        <f t="shared" si="745"/>
        <v>#REF!</v>
      </c>
      <c r="X627" s="42" t="e">
        <f t="shared" si="746"/>
        <v>#REF!</v>
      </c>
      <c r="Y627" s="42" t="e">
        <f t="shared" si="747"/>
        <v>#REF!</v>
      </c>
      <c r="Z627" s="116" t="e">
        <f t="shared" si="748"/>
        <v>#REF!</v>
      </c>
      <c r="AA627" s="120">
        <f t="shared" si="749"/>
        <v>0</v>
      </c>
      <c r="AB627" s="153">
        <f t="shared" si="714"/>
        <v>0</v>
      </c>
      <c r="AC627" s="1"/>
      <c r="AD627" s="1"/>
      <c r="AE627" s="1"/>
      <c r="AF627" s="1"/>
      <c r="AG627" s="1"/>
      <c r="AH627" s="1"/>
      <c r="AI627" s="1"/>
      <c r="AJ627" s="1"/>
      <c r="AK627" s="1"/>
      <c r="AL627" s="1"/>
      <c r="AM627" s="1"/>
      <c r="AN627" s="1"/>
      <c r="AO627" s="1"/>
    </row>
    <row r="628" spans="1:41" s="3" customFormat="1">
      <c r="A628" s="48" t="s">
        <v>483</v>
      </c>
      <c r="B628" s="53" t="s">
        <v>494</v>
      </c>
      <c r="C628" s="53" t="s">
        <v>1030</v>
      </c>
      <c r="D628" s="7"/>
      <c r="E628" s="9"/>
      <c r="F628" s="70">
        <v>1</v>
      </c>
      <c r="G628" s="71"/>
      <c r="H628" s="72">
        <f t="shared" si="750"/>
        <v>1</v>
      </c>
      <c r="I628" s="70">
        <v>1</v>
      </c>
      <c r="J628" s="71" t="s">
        <v>216</v>
      </c>
      <c r="K628" s="73">
        <f>SUMIF(exportMMB!D:D,budgetMMB!A628,exportMMB!F:F)</f>
        <v>0</v>
      </c>
      <c r="L628" s="19">
        <f t="shared" si="741"/>
        <v>0</v>
      </c>
      <c r="M628" s="32"/>
      <c r="N628" s="19">
        <f t="shared" si="742"/>
        <v>0</v>
      </c>
      <c r="O628" s="42"/>
      <c r="P628" s="42"/>
      <c r="Q628" s="42"/>
      <c r="R628" s="42"/>
      <c r="S628" s="19">
        <f t="shared" si="743"/>
        <v>0</v>
      </c>
      <c r="T628" s="42">
        <f t="shared" si="744"/>
        <v>0</v>
      </c>
      <c r="U628" s="42" t="e">
        <f>SUMIF(#REF!,A628,#REF!)</f>
        <v>#REF!</v>
      </c>
      <c r="V628" s="42" t="e">
        <f>SUMIF(#REF!,A628,#REF!)</f>
        <v>#REF!</v>
      </c>
      <c r="W628" s="42" t="e">
        <f t="shared" si="745"/>
        <v>#REF!</v>
      </c>
      <c r="X628" s="42" t="e">
        <f t="shared" si="746"/>
        <v>#REF!</v>
      </c>
      <c r="Y628" s="42" t="e">
        <f t="shared" si="747"/>
        <v>#REF!</v>
      </c>
      <c r="Z628" s="116" t="e">
        <f t="shared" si="748"/>
        <v>#REF!</v>
      </c>
      <c r="AA628" s="120">
        <f t="shared" si="749"/>
        <v>0</v>
      </c>
      <c r="AB628" s="153">
        <f t="shared" si="714"/>
        <v>0</v>
      </c>
      <c r="AC628" s="1"/>
      <c r="AD628" s="1"/>
      <c r="AE628" s="1"/>
      <c r="AF628" s="1"/>
      <c r="AG628" s="1"/>
      <c r="AH628" s="1"/>
      <c r="AI628" s="1"/>
      <c r="AJ628" s="1"/>
      <c r="AK628" s="1"/>
      <c r="AL628" s="1"/>
      <c r="AM628" s="1"/>
      <c r="AN628" s="1"/>
      <c r="AO628" s="1"/>
    </row>
    <row r="629" spans="1:41" s="3" customFormat="1">
      <c r="A629" s="48" t="s">
        <v>496</v>
      </c>
      <c r="B629" s="53" t="s">
        <v>971</v>
      </c>
      <c r="C629" s="53" t="s">
        <v>1030</v>
      </c>
      <c r="D629" s="7"/>
      <c r="E629" s="9"/>
      <c r="F629" s="70">
        <v>1</v>
      </c>
      <c r="G629" s="71"/>
      <c r="H629" s="72">
        <f t="shared" si="750"/>
        <v>1</v>
      </c>
      <c r="I629" s="70">
        <v>1</v>
      </c>
      <c r="J629" s="71" t="s">
        <v>216</v>
      </c>
      <c r="K629" s="73">
        <f>SUMIF(exportMMB!D:D,budgetMMB!A629,exportMMB!F:F)</f>
        <v>0</v>
      </c>
      <c r="L629" s="19">
        <f t="shared" si="741"/>
        <v>0</v>
      </c>
      <c r="M629" s="32"/>
      <c r="N629" s="19">
        <f t="shared" si="742"/>
        <v>0</v>
      </c>
      <c r="O629" s="42"/>
      <c r="P629" s="42"/>
      <c r="Q629" s="42"/>
      <c r="R629" s="42"/>
      <c r="S629" s="19">
        <f t="shared" si="743"/>
        <v>0</v>
      </c>
      <c r="T629" s="42">
        <f t="shared" si="744"/>
        <v>0</v>
      </c>
      <c r="U629" s="42" t="e">
        <f>SUMIF(#REF!,A629,#REF!)</f>
        <v>#REF!</v>
      </c>
      <c r="V629" s="42" t="e">
        <f>SUMIF(#REF!,A629,#REF!)</f>
        <v>#REF!</v>
      </c>
      <c r="W629" s="42" t="e">
        <f t="shared" si="745"/>
        <v>#REF!</v>
      </c>
      <c r="X629" s="42" t="e">
        <f t="shared" si="746"/>
        <v>#REF!</v>
      </c>
      <c r="Y629" s="42" t="e">
        <f t="shared" si="747"/>
        <v>#REF!</v>
      </c>
      <c r="Z629" s="116" t="e">
        <f t="shared" si="748"/>
        <v>#REF!</v>
      </c>
      <c r="AA629" s="120">
        <f t="shared" si="749"/>
        <v>0</v>
      </c>
      <c r="AB629" s="153">
        <f t="shared" si="714"/>
        <v>0</v>
      </c>
      <c r="AC629" s="1"/>
      <c r="AD629" s="1"/>
      <c r="AE629" s="1"/>
      <c r="AF629" s="1"/>
      <c r="AG629" s="1"/>
      <c r="AH629" s="1"/>
      <c r="AI629" s="1"/>
      <c r="AJ629" s="1"/>
      <c r="AK629" s="1"/>
      <c r="AL629" s="1"/>
      <c r="AM629" s="1"/>
      <c r="AN629" s="1"/>
      <c r="AO629" s="1"/>
    </row>
    <row r="630" spans="1:41" s="3" customFormat="1">
      <c r="A630" s="48" t="s">
        <v>727</v>
      </c>
      <c r="B630" s="53" t="s">
        <v>972</v>
      </c>
      <c r="C630" s="53" t="s">
        <v>1030</v>
      </c>
      <c r="D630" s="7"/>
      <c r="E630" s="9"/>
      <c r="F630" s="70">
        <v>1</v>
      </c>
      <c r="G630" s="71"/>
      <c r="H630" s="72">
        <f t="shared" si="750"/>
        <v>1</v>
      </c>
      <c r="I630" s="70">
        <v>1</v>
      </c>
      <c r="J630" s="71" t="s">
        <v>216</v>
      </c>
      <c r="K630" s="73">
        <f>SUMIF(exportMMB!D:D,budgetMMB!A630,exportMMB!F:F)</f>
        <v>0</v>
      </c>
      <c r="L630" s="19">
        <f t="shared" si="741"/>
        <v>0</v>
      </c>
      <c r="M630" s="32"/>
      <c r="N630" s="19">
        <f t="shared" si="742"/>
        <v>0</v>
      </c>
      <c r="O630" s="42"/>
      <c r="P630" s="42"/>
      <c r="Q630" s="42"/>
      <c r="R630" s="42"/>
      <c r="S630" s="19">
        <f t="shared" si="743"/>
        <v>0</v>
      </c>
      <c r="T630" s="42">
        <f t="shared" si="744"/>
        <v>0</v>
      </c>
      <c r="U630" s="42" t="e">
        <f>SUMIF(#REF!,A630,#REF!)</f>
        <v>#REF!</v>
      </c>
      <c r="V630" s="42" t="e">
        <f>SUMIF(#REF!,A630,#REF!)</f>
        <v>#REF!</v>
      </c>
      <c r="W630" s="42" t="e">
        <f t="shared" si="745"/>
        <v>#REF!</v>
      </c>
      <c r="X630" s="42" t="e">
        <f t="shared" si="746"/>
        <v>#REF!</v>
      </c>
      <c r="Y630" s="42" t="e">
        <f t="shared" si="747"/>
        <v>#REF!</v>
      </c>
      <c r="Z630" s="116" t="e">
        <f t="shared" si="748"/>
        <v>#REF!</v>
      </c>
      <c r="AA630" s="120">
        <f t="shared" si="749"/>
        <v>0</v>
      </c>
      <c r="AB630" s="153">
        <f t="shared" si="714"/>
        <v>0</v>
      </c>
      <c r="AC630" s="1"/>
      <c r="AD630" s="1"/>
      <c r="AE630" s="1"/>
      <c r="AF630" s="1"/>
      <c r="AG630" s="1"/>
      <c r="AH630" s="1"/>
      <c r="AI630" s="1"/>
      <c r="AJ630" s="1"/>
      <c r="AK630" s="1"/>
      <c r="AL630" s="1"/>
      <c r="AM630" s="1"/>
      <c r="AN630" s="1"/>
      <c r="AO630" s="1"/>
    </row>
    <row r="631" spans="1:41" s="3" customFormat="1">
      <c r="A631" s="48" t="s">
        <v>498</v>
      </c>
      <c r="B631" s="53" t="s">
        <v>497</v>
      </c>
      <c r="C631" s="53" t="s">
        <v>1030</v>
      </c>
      <c r="D631" s="7"/>
      <c r="E631" s="9"/>
      <c r="F631" s="70">
        <v>1</v>
      </c>
      <c r="G631" s="71"/>
      <c r="H631" s="72">
        <f t="shared" ref="H631" si="751">SUM(E631:G631)</f>
        <v>1</v>
      </c>
      <c r="I631" s="70">
        <v>1</v>
      </c>
      <c r="J631" s="71" t="s">
        <v>216</v>
      </c>
      <c r="K631" s="73">
        <f>SUMIF(exportMMB!D:D,budgetMMB!A631,exportMMB!F:F)</f>
        <v>0</v>
      </c>
      <c r="L631" s="19">
        <f t="shared" si="741"/>
        <v>0</v>
      </c>
      <c r="M631" s="32"/>
      <c r="N631" s="19">
        <f t="shared" si="742"/>
        <v>0</v>
      </c>
      <c r="O631" s="42"/>
      <c r="P631" s="42"/>
      <c r="Q631" s="42"/>
      <c r="R631" s="42"/>
      <c r="S631" s="19">
        <f t="shared" si="743"/>
        <v>0</v>
      </c>
      <c r="T631" s="42">
        <f t="shared" si="744"/>
        <v>0</v>
      </c>
      <c r="U631" s="42" t="e">
        <f>SUMIF(#REF!,A631,#REF!)</f>
        <v>#REF!</v>
      </c>
      <c r="V631" s="42" t="e">
        <f>SUMIF(#REF!,A631,#REF!)</f>
        <v>#REF!</v>
      </c>
      <c r="W631" s="42" t="e">
        <f t="shared" si="745"/>
        <v>#REF!</v>
      </c>
      <c r="X631" s="42" t="e">
        <f t="shared" si="746"/>
        <v>#REF!</v>
      </c>
      <c r="Y631" s="42" t="e">
        <f t="shared" si="747"/>
        <v>#REF!</v>
      </c>
      <c r="Z631" s="116" t="e">
        <f t="shared" si="748"/>
        <v>#REF!</v>
      </c>
      <c r="AA631" s="120">
        <f t="shared" si="749"/>
        <v>0</v>
      </c>
      <c r="AB631" s="153">
        <f t="shared" si="714"/>
        <v>0</v>
      </c>
      <c r="AC631" s="1"/>
      <c r="AD631" s="1"/>
      <c r="AE631" s="1"/>
      <c r="AF631" s="1"/>
      <c r="AG631" s="1"/>
      <c r="AH631" s="1"/>
      <c r="AI631" s="1"/>
      <c r="AJ631" s="1"/>
      <c r="AK631" s="1"/>
      <c r="AL631" s="1"/>
      <c r="AM631" s="1"/>
      <c r="AN631" s="1"/>
      <c r="AO631" s="1"/>
    </row>
    <row r="632" spans="1:41" s="3" customFormat="1">
      <c r="A632" s="48" t="s">
        <v>500</v>
      </c>
      <c r="B632" s="53" t="s">
        <v>499</v>
      </c>
      <c r="C632" s="53" t="s">
        <v>1030</v>
      </c>
      <c r="D632" s="7"/>
      <c r="E632" s="9"/>
      <c r="F632" s="70">
        <v>1</v>
      </c>
      <c r="G632" s="71"/>
      <c r="H632" s="72">
        <f t="shared" ref="H632:H637" si="752">SUM(E632:G632)</f>
        <v>1</v>
      </c>
      <c r="I632" s="70">
        <v>1</v>
      </c>
      <c r="J632" s="71" t="s">
        <v>216</v>
      </c>
      <c r="K632" s="73">
        <f>SUMIF(exportMMB!D:D,budgetMMB!A632,exportMMB!F:F)</f>
        <v>0</v>
      </c>
      <c r="L632" s="19">
        <f t="shared" si="741"/>
        <v>0</v>
      </c>
      <c r="M632" s="32"/>
      <c r="N632" s="19">
        <f t="shared" si="742"/>
        <v>0</v>
      </c>
      <c r="O632" s="42"/>
      <c r="P632" s="42"/>
      <c r="Q632" s="42"/>
      <c r="R632" s="42"/>
      <c r="S632" s="19">
        <f t="shared" si="743"/>
        <v>0</v>
      </c>
      <c r="T632" s="45"/>
      <c r="U632" s="42" t="e">
        <f>SUMIF(#REF!,A632,#REF!)</f>
        <v>#REF!</v>
      </c>
      <c r="V632" s="42" t="e">
        <f>SUMIF(#REF!,A632,#REF!)</f>
        <v>#REF!</v>
      </c>
      <c r="W632" s="42" t="e">
        <f t="shared" si="745"/>
        <v>#REF!</v>
      </c>
      <c r="X632" s="42" t="e">
        <f t="shared" si="746"/>
        <v>#REF!</v>
      </c>
      <c r="Y632" s="42" t="e">
        <f t="shared" si="747"/>
        <v>#REF!</v>
      </c>
      <c r="Z632" s="116" t="e">
        <f t="shared" si="748"/>
        <v>#REF!</v>
      </c>
      <c r="AA632" s="120">
        <f t="shared" si="749"/>
        <v>0</v>
      </c>
      <c r="AB632" s="153">
        <f t="shared" si="714"/>
        <v>0</v>
      </c>
      <c r="AC632" s="1"/>
      <c r="AD632" s="1"/>
      <c r="AE632" s="1"/>
      <c r="AF632" s="1"/>
      <c r="AG632" s="1"/>
      <c r="AH632" s="1"/>
      <c r="AI632" s="1"/>
      <c r="AJ632" s="1"/>
      <c r="AK632" s="1"/>
      <c r="AL632" s="1"/>
      <c r="AM632" s="1"/>
      <c r="AN632" s="1"/>
      <c r="AO632" s="1"/>
    </row>
    <row r="633" spans="1:41" s="3" customFormat="1">
      <c r="A633" s="48" t="s">
        <v>501</v>
      </c>
      <c r="B633" s="53" t="s">
        <v>976</v>
      </c>
      <c r="C633" s="53" t="s">
        <v>1030</v>
      </c>
      <c r="D633" s="7"/>
      <c r="E633" s="9"/>
      <c r="F633" s="70">
        <v>1</v>
      </c>
      <c r="G633" s="71"/>
      <c r="H633" s="72">
        <f t="shared" si="752"/>
        <v>1</v>
      </c>
      <c r="I633" s="70">
        <v>1</v>
      </c>
      <c r="J633" s="71" t="s">
        <v>216</v>
      </c>
      <c r="K633" s="73">
        <f>SUMIF(exportMMB!D:D,budgetMMB!A633,exportMMB!F:F)</f>
        <v>0</v>
      </c>
      <c r="L633" s="19">
        <f t="shared" si="741"/>
        <v>0</v>
      </c>
      <c r="M633" s="32"/>
      <c r="N633" s="19">
        <f t="shared" si="742"/>
        <v>0</v>
      </c>
      <c r="O633" s="42"/>
      <c r="P633" s="42"/>
      <c r="Q633" s="42"/>
      <c r="R633" s="42"/>
      <c r="S633" s="19">
        <f t="shared" si="743"/>
        <v>0</v>
      </c>
      <c r="T633" s="42">
        <f t="shared" si="744"/>
        <v>0</v>
      </c>
      <c r="U633" s="42" t="e">
        <f>SUMIF(#REF!,A633,#REF!)</f>
        <v>#REF!</v>
      </c>
      <c r="V633" s="42" t="e">
        <f>SUMIF(#REF!,A633,#REF!)</f>
        <v>#REF!</v>
      </c>
      <c r="W633" s="42" t="e">
        <f t="shared" si="745"/>
        <v>#REF!</v>
      </c>
      <c r="X633" s="42" t="e">
        <f t="shared" si="746"/>
        <v>#REF!</v>
      </c>
      <c r="Y633" s="42" t="e">
        <f t="shared" si="747"/>
        <v>#REF!</v>
      </c>
      <c r="Z633" s="116" t="e">
        <f t="shared" si="748"/>
        <v>#REF!</v>
      </c>
      <c r="AA633" s="120">
        <f t="shared" si="749"/>
        <v>0</v>
      </c>
      <c r="AB633" s="153">
        <f t="shared" si="714"/>
        <v>0</v>
      </c>
      <c r="AC633" s="1"/>
      <c r="AD633" s="1"/>
      <c r="AE633" s="1"/>
      <c r="AF633" s="1"/>
      <c r="AG633" s="1"/>
      <c r="AH633" s="1"/>
      <c r="AI633" s="1"/>
      <c r="AJ633" s="1"/>
      <c r="AK633" s="1"/>
      <c r="AL633" s="1"/>
      <c r="AM633" s="1"/>
      <c r="AN633" s="1"/>
      <c r="AO633" s="1"/>
    </row>
    <row r="634" spans="1:41" s="3" customFormat="1">
      <c r="A634" s="48" t="s">
        <v>502</v>
      </c>
      <c r="B634" s="53" t="s">
        <v>973</v>
      </c>
      <c r="C634" s="53" t="s">
        <v>1030</v>
      </c>
      <c r="D634" s="7"/>
      <c r="E634" s="9"/>
      <c r="F634" s="70">
        <v>1</v>
      </c>
      <c r="G634" s="71"/>
      <c r="H634" s="72">
        <f t="shared" si="752"/>
        <v>1</v>
      </c>
      <c r="I634" s="70">
        <v>1</v>
      </c>
      <c r="J634" s="71" t="s">
        <v>216</v>
      </c>
      <c r="K634" s="73">
        <f>SUMIF(exportMMB!D:D,budgetMMB!A634,exportMMB!F:F)</f>
        <v>0</v>
      </c>
      <c r="L634" s="19">
        <f t="shared" si="741"/>
        <v>0</v>
      </c>
      <c r="M634" s="32"/>
      <c r="N634" s="19">
        <f t="shared" si="742"/>
        <v>0</v>
      </c>
      <c r="O634" s="42"/>
      <c r="P634" s="42"/>
      <c r="Q634" s="42"/>
      <c r="R634" s="42"/>
      <c r="S634" s="19">
        <f t="shared" si="743"/>
        <v>0</v>
      </c>
      <c r="T634" s="42">
        <f t="shared" si="744"/>
        <v>0</v>
      </c>
      <c r="U634" s="42" t="e">
        <f>SUMIF(#REF!,A634,#REF!)</f>
        <v>#REF!</v>
      </c>
      <c r="V634" s="42" t="e">
        <f>SUMIF(#REF!,A634,#REF!)</f>
        <v>#REF!</v>
      </c>
      <c r="W634" s="42" t="e">
        <f t="shared" si="745"/>
        <v>#REF!</v>
      </c>
      <c r="X634" s="42" t="e">
        <f t="shared" si="746"/>
        <v>#REF!</v>
      </c>
      <c r="Y634" s="42" t="e">
        <f t="shared" si="747"/>
        <v>#REF!</v>
      </c>
      <c r="Z634" s="116" t="e">
        <f t="shared" si="748"/>
        <v>#REF!</v>
      </c>
      <c r="AA634" s="120">
        <f t="shared" si="749"/>
        <v>0</v>
      </c>
      <c r="AB634" s="153">
        <f t="shared" si="714"/>
        <v>0</v>
      </c>
      <c r="AC634" s="1"/>
      <c r="AD634" s="1"/>
      <c r="AE634" s="1"/>
      <c r="AF634" s="1"/>
      <c r="AG634" s="1"/>
      <c r="AH634" s="1"/>
      <c r="AI634" s="1"/>
      <c r="AJ634" s="1"/>
      <c r="AK634" s="1"/>
      <c r="AL634" s="1"/>
      <c r="AM634" s="1"/>
      <c r="AN634" s="1"/>
      <c r="AO634" s="1"/>
    </row>
    <row r="635" spans="1:41" s="3" customFormat="1">
      <c r="A635" s="48" t="s">
        <v>503</v>
      </c>
      <c r="B635" s="53" t="s">
        <v>975</v>
      </c>
      <c r="C635" s="53" t="s">
        <v>1030</v>
      </c>
      <c r="D635" s="7"/>
      <c r="E635" s="9"/>
      <c r="F635" s="70">
        <v>1</v>
      </c>
      <c r="G635" s="71"/>
      <c r="H635" s="72">
        <f t="shared" si="752"/>
        <v>1</v>
      </c>
      <c r="I635" s="70">
        <v>1</v>
      </c>
      <c r="J635" s="71" t="s">
        <v>216</v>
      </c>
      <c r="K635" s="73">
        <f>SUMIF(exportMMB!D:D,budgetMMB!A635,exportMMB!F:F)</f>
        <v>0</v>
      </c>
      <c r="L635" s="19">
        <f t="shared" si="741"/>
        <v>0</v>
      </c>
      <c r="M635" s="32"/>
      <c r="N635" s="19">
        <f t="shared" si="742"/>
        <v>0</v>
      </c>
      <c r="O635" s="42"/>
      <c r="P635" s="42"/>
      <c r="Q635" s="42"/>
      <c r="R635" s="42"/>
      <c r="S635" s="19">
        <f t="shared" si="743"/>
        <v>0</v>
      </c>
      <c r="T635" s="42">
        <f t="shared" si="744"/>
        <v>0</v>
      </c>
      <c r="U635" s="42" t="e">
        <f>SUMIF(#REF!,A635,#REF!)</f>
        <v>#REF!</v>
      </c>
      <c r="V635" s="42" t="e">
        <f>SUMIF(#REF!,A635,#REF!)</f>
        <v>#REF!</v>
      </c>
      <c r="W635" s="42" t="e">
        <f t="shared" si="745"/>
        <v>#REF!</v>
      </c>
      <c r="X635" s="42" t="e">
        <f t="shared" si="746"/>
        <v>#REF!</v>
      </c>
      <c r="Y635" s="42" t="e">
        <f t="shared" si="747"/>
        <v>#REF!</v>
      </c>
      <c r="Z635" s="116" t="e">
        <f t="shared" si="748"/>
        <v>#REF!</v>
      </c>
      <c r="AA635" s="120">
        <f t="shared" si="749"/>
        <v>0</v>
      </c>
      <c r="AB635" s="153">
        <f t="shared" si="714"/>
        <v>0</v>
      </c>
      <c r="AC635" s="1"/>
      <c r="AD635" s="1"/>
      <c r="AE635" s="1"/>
      <c r="AF635" s="1"/>
      <c r="AG635" s="1"/>
      <c r="AH635" s="1"/>
      <c r="AI635" s="1"/>
      <c r="AJ635" s="1"/>
      <c r="AK635" s="1"/>
      <c r="AL635" s="1"/>
      <c r="AM635" s="1"/>
      <c r="AN635" s="1"/>
      <c r="AO635" s="1"/>
    </row>
    <row r="636" spans="1:41" s="3" customFormat="1">
      <c r="A636" s="48">
        <v>5045</v>
      </c>
      <c r="B636" s="53" t="s">
        <v>86</v>
      </c>
      <c r="C636" s="53" t="s">
        <v>1030</v>
      </c>
      <c r="D636" s="7"/>
      <c r="E636" s="9"/>
      <c r="F636" s="70">
        <v>1</v>
      </c>
      <c r="G636" s="71"/>
      <c r="H636" s="72">
        <f t="shared" si="752"/>
        <v>1</v>
      </c>
      <c r="I636" s="70">
        <v>1</v>
      </c>
      <c r="J636" s="71" t="s">
        <v>216</v>
      </c>
      <c r="K636" s="73">
        <f>SUMIF(exportMMB!D:D,budgetMMB!A636,exportMMB!F:F)</f>
        <v>0</v>
      </c>
      <c r="L636" s="19">
        <f t="shared" si="741"/>
        <v>0</v>
      </c>
      <c r="M636" s="32"/>
      <c r="N636" s="19">
        <f t="shared" si="742"/>
        <v>0</v>
      </c>
      <c r="O636" s="42"/>
      <c r="P636" s="42"/>
      <c r="Q636" s="42"/>
      <c r="R636" s="42"/>
      <c r="S636" s="19">
        <f t="shared" si="743"/>
        <v>0</v>
      </c>
      <c r="T636" s="42">
        <f t="shared" si="744"/>
        <v>0</v>
      </c>
      <c r="U636" s="42" t="e">
        <f>SUMIF(#REF!,A636,#REF!)</f>
        <v>#REF!</v>
      </c>
      <c r="V636" s="42" t="e">
        <f>SUMIF(#REF!,A636,#REF!)</f>
        <v>#REF!</v>
      </c>
      <c r="W636" s="42" t="e">
        <f t="shared" si="745"/>
        <v>#REF!</v>
      </c>
      <c r="X636" s="42" t="e">
        <f t="shared" si="746"/>
        <v>#REF!</v>
      </c>
      <c r="Y636" s="42" t="e">
        <f t="shared" si="747"/>
        <v>#REF!</v>
      </c>
      <c r="Z636" s="116" t="e">
        <f t="shared" si="748"/>
        <v>#REF!</v>
      </c>
      <c r="AA636" s="120">
        <f t="shared" si="749"/>
        <v>0</v>
      </c>
      <c r="AB636" s="153">
        <f t="shared" si="714"/>
        <v>0</v>
      </c>
      <c r="AC636" s="1"/>
      <c r="AD636" s="1"/>
      <c r="AE636" s="1"/>
      <c r="AF636" s="1"/>
      <c r="AG636" s="1"/>
      <c r="AH636" s="1"/>
      <c r="AI636" s="1"/>
      <c r="AJ636" s="1"/>
      <c r="AK636" s="1"/>
      <c r="AL636" s="1"/>
      <c r="AM636" s="1"/>
      <c r="AN636" s="1"/>
      <c r="AO636" s="1"/>
    </row>
    <row r="637" spans="1:41" s="3" customFormat="1">
      <c r="A637" s="48" t="s">
        <v>504</v>
      </c>
      <c r="B637" s="53" t="s">
        <v>1000</v>
      </c>
      <c r="C637" s="53" t="s">
        <v>1030</v>
      </c>
      <c r="D637" s="7"/>
      <c r="E637" s="9"/>
      <c r="F637" s="70">
        <v>1</v>
      </c>
      <c r="G637" s="71"/>
      <c r="H637" s="72">
        <f t="shared" si="752"/>
        <v>1</v>
      </c>
      <c r="I637" s="70">
        <v>1</v>
      </c>
      <c r="J637" s="71" t="s">
        <v>216</v>
      </c>
      <c r="K637" s="73">
        <f>SUMIF(exportMMB!D:D,budgetMMB!A637,exportMMB!F:F)</f>
        <v>0</v>
      </c>
      <c r="L637" s="19">
        <f t="shared" si="741"/>
        <v>0</v>
      </c>
      <c r="M637" s="32"/>
      <c r="N637" s="19">
        <f t="shared" si="742"/>
        <v>0</v>
      </c>
      <c r="O637" s="42"/>
      <c r="P637" s="42"/>
      <c r="Q637" s="42"/>
      <c r="R637" s="42"/>
      <c r="S637" s="19">
        <f t="shared" si="743"/>
        <v>0</v>
      </c>
      <c r="T637" s="42">
        <f t="shared" si="744"/>
        <v>0</v>
      </c>
      <c r="U637" s="42" t="e">
        <f>SUMIF(#REF!,A637,#REF!)</f>
        <v>#REF!</v>
      </c>
      <c r="V637" s="42" t="e">
        <f>SUMIF(#REF!,A637,#REF!)</f>
        <v>#REF!</v>
      </c>
      <c r="W637" s="42" t="e">
        <f t="shared" si="745"/>
        <v>#REF!</v>
      </c>
      <c r="X637" s="42" t="e">
        <f t="shared" si="746"/>
        <v>#REF!</v>
      </c>
      <c r="Y637" s="42" t="e">
        <f t="shared" si="747"/>
        <v>#REF!</v>
      </c>
      <c r="Z637" s="116" t="e">
        <f t="shared" si="748"/>
        <v>#REF!</v>
      </c>
      <c r="AA637" s="120">
        <f t="shared" si="749"/>
        <v>0</v>
      </c>
      <c r="AB637" s="153">
        <f t="shared" si="714"/>
        <v>0</v>
      </c>
      <c r="AC637" s="1"/>
      <c r="AD637" s="1"/>
      <c r="AE637" s="1"/>
      <c r="AF637" s="1"/>
      <c r="AG637" s="1"/>
      <c r="AH637" s="1"/>
      <c r="AI637" s="1"/>
      <c r="AJ637" s="1"/>
      <c r="AK637" s="1"/>
      <c r="AL637" s="1"/>
      <c r="AM637" s="1"/>
      <c r="AN637" s="1"/>
      <c r="AO637" s="1"/>
    </row>
    <row r="638" spans="1:41" s="3" customFormat="1">
      <c r="A638" s="48" t="s">
        <v>505</v>
      </c>
      <c r="B638" s="53" t="s">
        <v>974</v>
      </c>
      <c r="C638" s="53" t="s">
        <v>1030</v>
      </c>
      <c r="D638" s="7"/>
      <c r="E638" s="9"/>
      <c r="F638" s="70">
        <v>1</v>
      </c>
      <c r="G638" s="71"/>
      <c r="H638" s="72">
        <f t="shared" ref="H638:H645" si="753">SUM(E638:G638)</f>
        <v>1</v>
      </c>
      <c r="I638" s="70">
        <v>1</v>
      </c>
      <c r="J638" s="71" t="s">
        <v>216</v>
      </c>
      <c r="K638" s="73">
        <f>SUMIF(exportMMB!D:D,budgetMMB!A638,exportMMB!F:F)</f>
        <v>0</v>
      </c>
      <c r="L638" s="19">
        <f t="shared" si="741"/>
        <v>0</v>
      </c>
      <c r="M638" s="32"/>
      <c r="N638" s="19">
        <f t="shared" si="742"/>
        <v>0</v>
      </c>
      <c r="O638" s="42"/>
      <c r="P638" s="42"/>
      <c r="Q638" s="42"/>
      <c r="R638" s="42"/>
      <c r="S638" s="19">
        <f t="shared" si="743"/>
        <v>0</v>
      </c>
      <c r="T638" s="42">
        <f t="shared" si="744"/>
        <v>0</v>
      </c>
      <c r="U638" s="42" t="e">
        <f>SUMIF(#REF!,A638,#REF!)</f>
        <v>#REF!</v>
      </c>
      <c r="V638" s="42" t="e">
        <f>SUMIF(#REF!,A638,#REF!)</f>
        <v>#REF!</v>
      </c>
      <c r="W638" s="42" t="e">
        <f t="shared" si="745"/>
        <v>#REF!</v>
      </c>
      <c r="X638" s="42" t="e">
        <f t="shared" si="746"/>
        <v>#REF!</v>
      </c>
      <c r="Y638" s="42" t="e">
        <f t="shared" si="747"/>
        <v>#REF!</v>
      </c>
      <c r="Z638" s="116" t="e">
        <f t="shared" si="748"/>
        <v>#REF!</v>
      </c>
      <c r="AA638" s="120">
        <f t="shared" si="749"/>
        <v>0</v>
      </c>
      <c r="AB638" s="153">
        <f t="shared" si="714"/>
        <v>0</v>
      </c>
      <c r="AC638" s="1"/>
      <c r="AD638" s="1"/>
      <c r="AE638" s="1"/>
      <c r="AF638" s="1"/>
      <c r="AG638" s="1"/>
      <c r="AH638" s="1"/>
      <c r="AI638" s="1"/>
      <c r="AJ638" s="1"/>
      <c r="AK638" s="1"/>
      <c r="AL638" s="1"/>
      <c r="AM638" s="1"/>
      <c r="AN638" s="1"/>
      <c r="AO638" s="1"/>
    </row>
    <row r="639" spans="1:41" s="3" customFormat="1">
      <c r="A639" s="48" t="s">
        <v>506</v>
      </c>
      <c r="B639" s="53" t="s">
        <v>963</v>
      </c>
      <c r="C639" s="53" t="s">
        <v>1030</v>
      </c>
      <c r="D639" s="7"/>
      <c r="E639" s="9"/>
      <c r="F639" s="70">
        <v>1</v>
      </c>
      <c r="G639" s="71"/>
      <c r="H639" s="72">
        <f t="shared" si="753"/>
        <v>1</v>
      </c>
      <c r="I639" s="70">
        <v>1</v>
      </c>
      <c r="J639" s="71" t="s">
        <v>216</v>
      </c>
      <c r="K639" s="73">
        <f>SUMIF(exportMMB!D:D,budgetMMB!A639,exportMMB!F:F)</f>
        <v>0</v>
      </c>
      <c r="L639" s="19">
        <f t="shared" si="741"/>
        <v>0</v>
      </c>
      <c r="M639" s="32"/>
      <c r="N639" s="19">
        <f t="shared" si="742"/>
        <v>0</v>
      </c>
      <c r="O639" s="42"/>
      <c r="P639" s="42"/>
      <c r="Q639" s="42"/>
      <c r="R639" s="42"/>
      <c r="S639" s="19">
        <f t="shared" si="743"/>
        <v>0</v>
      </c>
      <c r="T639" s="42">
        <f t="shared" si="744"/>
        <v>0</v>
      </c>
      <c r="U639" s="42" t="e">
        <f>SUMIF(#REF!,A639,#REF!)</f>
        <v>#REF!</v>
      </c>
      <c r="V639" s="42" t="e">
        <f>SUMIF(#REF!,A639,#REF!)</f>
        <v>#REF!</v>
      </c>
      <c r="W639" s="42" t="e">
        <f t="shared" si="745"/>
        <v>#REF!</v>
      </c>
      <c r="X639" s="42" t="e">
        <f t="shared" si="746"/>
        <v>#REF!</v>
      </c>
      <c r="Y639" s="42" t="e">
        <f t="shared" si="747"/>
        <v>#REF!</v>
      </c>
      <c r="Z639" s="116" t="e">
        <f t="shared" si="748"/>
        <v>#REF!</v>
      </c>
      <c r="AA639" s="120">
        <f t="shared" si="749"/>
        <v>0</v>
      </c>
      <c r="AB639" s="153">
        <f t="shared" si="714"/>
        <v>0</v>
      </c>
      <c r="AC639" s="1"/>
      <c r="AD639" s="1"/>
      <c r="AE639" s="1"/>
      <c r="AF639" s="1"/>
      <c r="AG639" s="1"/>
      <c r="AH639" s="1"/>
      <c r="AI639" s="1"/>
      <c r="AJ639" s="1"/>
      <c r="AK639" s="1"/>
      <c r="AL639" s="1"/>
      <c r="AM639" s="1"/>
      <c r="AN639" s="1"/>
      <c r="AO639" s="1"/>
    </row>
    <row r="640" spans="1:41" s="3" customFormat="1">
      <c r="A640" s="48" t="s">
        <v>508</v>
      </c>
      <c r="B640" s="53" t="s">
        <v>238</v>
      </c>
      <c r="C640" s="53" t="s">
        <v>1030</v>
      </c>
      <c r="D640" s="7"/>
      <c r="E640" s="9"/>
      <c r="F640" s="70">
        <v>1</v>
      </c>
      <c r="G640" s="71"/>
      <c r="H640" s="72">
        <f t="shared" si="753"/>
        <v>1</v>
      </c>
      <c r="I640" s="70">
        <v>1</v>
      </c>
      <c r="J640" s="71" t="s">
        <v>216</v>
      </c>
      <c r="K640" s="73">
        <f>SUMIF(exportMMB!D:D,budgetMMB!A640,exportMMB!F:F)</f>
        <v>0</v>
      </c>
      <c r="L640" s="19">
        <f t="shared" si="741"/>
        <v>0</v>
      </c>
      <c r="M640" s="32"/>
      <c r="N640" s="19">
        <f t="shared" si="742"/>
        <v>0</v>
      </c>
      <c r="O640" s="42"/>
      <c r="P640" s="42"/>
      <c r="Q640" s="42"/>
      <c r="R640" s="42"/>
      <c r="S640" s="19">
        <f t="shared" si="743"/>
        <v>0</v>
      </c>
      <c r="T640" s="42">
        <f t="shared" si="744"/>
        <v>0</v>
      </c>
      <c r="U640" s="42" t="e">
        <f>SUMIF(#REF!,A640,#REF!)</f>
        <v>#REF!</v>
      </c>
      <c r="V640" s="42" t="e">
        <f>SUMIF(#REF!,A640,#REF!)</f>
        <v>#REF!</v>
      </c>
      <c r="W640" s="42" t="e">
        <f t="shared" si="745"/>
        <v>#REF!</v>
      </c>
      <c r="X640" s="42" t="e">
        <f t="shared" si="746"/>
        <v>#REF!</v>
      </c>
      <c r="Y640" s="42" t="e">
        <f t="shared" si="747"/>
        <v>#REF!</v>
      </c>
      <c r="Z640" s="116" t="e">
        <f t="shared" si="748"/>
        <v>#REF!</v>
      </c>
      <c r="AA640" s="120">
        <f t="shared" si="749"/>
        <v>0</v>
      </c>
      <c r="AB640" s="153">
        <f t="shared" si="714"/>
        <v>0</v>
      </c>
      <c r="AC640" s="1"/>
      <c r="AD640" s="1"/>
      <c r="AE640" s="1"/>
      <c r="AF640" s="1"/>
      <c r="AG640" s="1"/>
      <c r="AH640" s="1"/>
      <c r="AI640" s="1"/>
      <c r="AJ640" s="1"/>
      <c r="AK640" s="1"/>
      <c r="AL640" s="1"/>
      <c r="AM640" s="1"/>
      <c r="AN640" s="1"/>
      <c r="AO640" s="1"/>
    </row>
    <row r="641" spans="1:41" s="3" customFormat="1">
      <c r="A641" s="180" t="s">
        <v>507</v>
      </c>
      <c r="B641" s="53" t="s">
        <v>617</v>
      </c>
      <c r="C641" s="53"/>
      <c r="D641" s="7"/>
      <c r="E641" s="9"/>
      <c r="F641" s="70">
        <v>1</v>
      </c>
      <c r="G641" s="71"/>
      <c r="H641" s="72">
        <f t="shared" si="753"/>
        <v>1</v>
      </c>
      <c r="I641" s="70">
        <v>1</v>
      </c>
      <c r="J641" s="71" t="s">
        <v>216</v>
      </c>
      <c r="K641" s="73">
        <f>SUMIF(exportMMB!D:D,budgetMMB!A641,exportMMB!F:F)</f>
        <v>0</v>
      </c>
      <c r="L641" s="19">
        <f t="shared" si="741"/>
        <v>0</v>
      </c>
      <c r="M641" s="32"/>
      <c r="N641" s="19">
        <f t="shared" si="742"/>
        <v>0</v>
      </c>
      <c r="O641" s="42"/>
      <c r="P641" s="42"/>
      <c r="Q641" s="42"/>
      <c r="R641" s="42"/>
      <c r="S641" s="19">
        <f t="shared" si="743"/>
        <v>0</v>
      </c>
      <c r="T641" s="45"/>
      <c r="U641" s="42" t="e">
        <f>SUMIF(#REF!,A641,#REF!)</f>
        <v>#REF!</v>
      </c>
      <c r="V641" s="42" t="e">
        <f>SUMIF(#REF!,A641,#REF!)</f>
        <v>#REF!</v>
      </c>
      <c r="W641" s="42" t="e">
        <f t="shared" si="745"/>
        <v>#REF!</v>
      </c>
      <c r="X641" s="42" t="e">
        <f t="shared" si="746"/>
        <v>#REF!</v>
      </c>
      <c r="Y641" s="42" t="e">
        <f t="shared" si="747"/>
        <v>#REF!</v>
      </c>
      <c r="Z641" s="116" t="e">
        <f t="shared" si="748"/>
        <v>#REF!</v>
      </c>
      <c r="AA641" s="120">
        <f t="shared" si="749"/>
        <v>0</v>
      </c>
      <c r="AB641" s="153">
        <f t="shared" si="714"/>
        <v>0</v>
      </c>
      <c r="AC641" s="1"/>
      <c r="AD641" s="1"/>
      <c r="AE641" s="1"/>
      <c r="AF641" s="1"/>
      <c r="AG641" s="1"/>
      <c r="AH641" s="1"/>
      <c r="AI641" s="1"/>
      <c r="AJ641" s="1"/>
      <c r="AK641" s="1"/>
      <c r="AL641" s="1"/>
      <c r="AM641" s="1"/>
      <c r="AN641" s="1"/>
      <c r="AO641" s="1"/>
    </row>
    <row r="642" spans="1:41" s="3" customFormat="1">
      <c r="A642" s="48"/>
      <c r="B642" s="55" t="s">
        <v>253</v>
      </c>
      <c r="C642" s="55"/>
      <c r="D642" s="7"/>
      <c r="E642" s="9"/>
      <c r="F642" s="70"/>
      <c r="G642" s="71"/>
      <c r="H642" s="72"/>
      <c r="I642" s="70"/>
      <c r="J642" s="71"/>
      <c r="K642" s="73"/>
      <c r="L642" s="21">
        <f>SUM(L621:L641)</f>
        <v>0</v>
      </c>
      <c r="M642" s="28">
        <f>SUM(M621:M641)</f>
        <v>0</v>
      </c>
      <c r="N642" s="21">
        <f t="shared" ref="N642:R642" si="754">SUM(N621:N641)</f>
        <v>0</v>
      </c>
      <c r="O642" s="43">
        <f t="shared" si="754"/>
        <v>0</v>
      </c>
      <c r="P642" s="43">
        <f t="shared" si="754"/>
        <v>0</v>
      </c>
      <c r="Q642" s="43">
        <f t="shared" ref="Q642" si="755">SUM(Q621:Q641)</f>
        <v>0</v>
      </c>
      <c r="R642" s="43">
        <f t="shared" si="754"/>
        <v>0</v>
      </c>
      <c r="S642" s="21">
        <f>SUM(S621:S641)</f>
        <v>0</v>
      </c>
      <c r="T642" s="43">
        <f>SUM(T621:T641)</f>
        <v>0</v>
      </c>
      <c r="U642" s="46" t="e">
        <f t="shared" ref="U642:V642" si="756">SUM(U621:U641)</f>
        <v>#REF!</v>
      </c>
      <c r="V642" s="46" t="e">
        <f t="shared" si="756"/>
        <v>#REF!</v>
      </c>
      <c r="W642" s="46" t="e">
        <f t="shared" ref="W642:AA642" si="757">SUM(W621:W641)</f>
        <v>#REF!</v>
      </c>
      <c r="X642" s="46" t="e">
        <f t="shared" si="757"/>
        <v>#REF!</v>
      </c>
      <c r="Y642" s="46" t="e">
        <f t="shared" si="757"/>
        <v>#REF!</v>
      </c>
      <c r="Z642" s="142" t="e">
        <f t="shared" si="757"/>
        <v>#REF!</v>
      </c>
      <c r="AA642" s="143">
        <f t="shared" si="757"/>
        <v>0</v>
      </c>
      <c r="AB642" s="161">
        <f t="shared" ref="AB642" si="758">SUM(AB621:AB641)</f>
        <v>0</v>
      </c>
      <c r="AC642" s="1"/>
      <c r="AD642" s="1"/>
      <c r="AE642" s="1"/>
      <c r="AF642" s="1"/>
      <c r="AG642" s="1"/>
      <c r="AH642" s="1"/>
      <c r="AI642" s="1"/>
      <c r="AJ642" s="1"/>
      <c r="AK642" s="1"/>
      <c r="AL642" s="1"/>
      <c r="AM642" s="1"/>
      <c r="AN642" s="1"/>
      <c r="AO642" s="1"/>
    </row>
    <row r="643" spans="1:41" s="3" customFormat="1">
      <c r="A643" s="48"/>
      <c r="B643" s="55"/>
      <c r="C643" s="55"/>
      <c r="D643" s="7"/>
      <c r="E643" s="9"/>
      <c r="F643" s="70"/>
      <c r="G643" s="71"/>
      <c r="H643" s="72"/>
      <c r="I643" s="70"/>
      <c r="J643" s="71"/>
      <c r="K643" s="73"/>
      <c r="L643" s="21"/>
      <c r="M643" s="31"/>
      <c r="N643" s="21"/>
      <c r="O643" s="42"/>
      <c r="P643" s="42"/>
      <c r="Q643" s="42"/>
      <c r="R643" s="42"/>
      <c r="S643" s="19"/>
      <c r="T643" s="42"/>
      <c r="U643" s="46"/>
      <c r="V643" s="46"/>
      <c r="W643" s="46"/>
      <c r="X643" s="46"/>
      <c r="Y643" s="46"/>
      <c r="Z643" s="142"/>
      <c r="AA643" s="143"/>
      <c r="AB643" s="161"/>
      <c r="AC643" s="1"/>
      <c r="AD643" s="1"/>
      <c r="AE643" s="1"/>
      <c r="AF643" s="1"/>
      <c r="AG643" s="1"/>
      <c r="AH643" s="1"/>
      <c r="AI643" s="1"/>
      <c r="AJ643" s="1"/>
      <c r="AK643" s="1"/>
      <c r="AL643" s="1"/>
      <c r="AM643" s="1"/>
      <c r="AN643" s="1"/>
      <c r="AO643" s="1"/>
    </row>
    <row r="644" spans="1:41" s="3" customFormat="1">
      <c r="A644" s="181" t="s">
        <v>203</v>
      </c>
      <c r="B644" s="38" t="s">
        <v>997</v>
      </c>
      <c r="C644" s="38"/>
      <c r="D644" s="7"/>
      <c r="E644" s="9"/>
      <c r="F644" s="70"/>
      <c r="G644" s="71"/>
      <c r="H644" s="72"/>
      <c r="I644" s="70"/>
      <c r="J644" s="71"/>
      <c r="K644" s="73"/>
      <c r="L644" s="19"/>
      <c r="M644" s="32"/>
      <c r="N644" s="19"/>
      <c r="O644" s="42"/>
      <c r="P644" s="42"/>
      <c r="Q644" s="42"/>
      <c r="R644" s="42"/>
      <c r="S644" s="19"/>
      <c r="T644" s="42"/>
      <c r="U644" s="42"/>
      <c r="V644" s="42"/>
      <c r="W644" s="42"/>
      <c r="X644" s="42"/>
      <c r="Y644" s="42"/>
      <c r="Z644" s="116"/>
      <c r="AA644" s="120"/>
      <c r="AB644" s="162"/>
      <c r="AC644" s="1"/>
      <c r="AD644" s="1"/>
      <c r="AE644" s="1"/>
      <c r="AF644" s="1"/>
      <c r="AG644" s="1"/>
      <c r="AH644" s="1"/>
      <c r="AI644" s="1"/>
      <c r="AJ644" s="1"/>
      <c r="AK644" s="1"/>
      <c r="AL644" s="1"/>
      <c r="AM644" s="1"/>
      <c r="AN644" s="1"/>
      <c r="AO644" s="1"/>
    </row>
    <row r="645" spans="1:41" s="3" customFormat="1">
      <c r="A645" s="48">
        <v>5101</v>
      </c>
      <c r="B645" s="53" t="s">
        <v>123</v>
      </c>
      <c r="C645" s="53"/>
      <c r="D645" s="7"/>
      <c r="E645" s="9"/>
      <c r="F645" s="70">
        <v>1</v>
      </c>
      <c r="G645" s="71"/>
      <c r="H645" s="72">
        <f t="shared" si="753"/>
        <v>1</v>
      </c>
      <c r="I645" s="70">
        <v>1</v>
      </c>
      <c r="J645" s="71" t="s">
        <v>216</v>
      </c>
      <c r="K645" s="73">
        <f>SUMIF(exportMMB!D:D,budgetMMB!A645,exportMMB!F:F)</f>
        <v>0</v>
      </c>
      <c r="L645" s="19">
        <f t="shared" ref="L645:L655" si="759">H645*I645*K645</f>
        <v>0</v>
      </c>
      <c r="M645" s="32"/>
      <c r="N645" s="19">
        <f t="shared" ref="N645:N655" si="760">MAX(L645-SUM(O645:R645),0)</f>
        <v>0</v>
      </c>
      <c r="O645" s="42"/>
      <c r="P645" s="42"/>
      <c r="Q645" s="42"/>
      <c r="R645" s="42"/>
      <c r="S645" s="19">
        <f t="shared" ref="S645:S655" si="761">L645-SUM(N645:R645)</f>
        <v>0</v>
      </c>
      <c r="T645" s="42">
        <f t="shared" ref="T645:T655" si="762">N645</f>
        <v>0</v>
      </c>
      <c r="U645" s="42" t="e">
        <f>SUMIF(#REF!,A645,#REF!)</f>
        <v>#REF!</v>
      </c>
      <c r="V645" s="42" t="e">
        <f>SUMIF(#REF!,A645,#REF!)</f>
        <v>#REF!</v>
      </c>
      <c r="W645" s="42" t="e">
        <f t="shared" ref="W645:W655" si="763">U645+V645</f>
        <v>#REF!</v>
      </c>
      <c r="X645" s="42" t="e">
        <f t="shared" ref="X645:X655" si="764">MAX(L645-W645,0)</f>
        <v>#REF!</v>
      </c>
      <c r="Y645" s="42" t="e">
        <f t="shared" ref="Y645:Y655" si="765">W645+X645</f>
        <v>#REF!</v>
      </c>
      <c r="Z645" s="116" t="e">
        <f t="shared" ref="Z645:Z655" si="766">L645-Y645</f>
        <v>#REF!</v>
      </c>
      <c r="AA645" s="120">
        <f t="shared" ref="AA645:AA655" si="767">AB645-L645</f>
        <v>0</v>
      </c>
      <c r="AB645" s="153">
        <f t="shared" si="714"/>
        <v>0</v>
      </c>
      <c r="AC645" s="1"/>
      <c r="AD645" s="1"/>
      <c r="AE645" s="1"/>
      <c r="AF645" s="1"/>
      <c r="AG645" s="1"/>
      <c r="AH645" s="1"/>
      <c r="AI645" s="1"/>
      <c r="AJ645" s="1"/>
      <c r="AK645" s="1"/>
      <c r="AL645" s="1"/>
      <c r="AM645" s="1"/>
      <c r="AN645" s="1"/>
      <c r="AO645" s="1"/>
    </row>
    <row r="646" spans="1:41" s="3" customFormat="1">
      <c r="A646" s="180" t="s">
        <v>351</v>
      </c>
      <c r="B646" s="53" t="s">
        <v>352</v>
      </c>
      <c r="C646" s="53"/>
      <c r="D646" s="7"/>
      <c r="E646" s="9"/>
      <c r="F646" s="70">
        <v>1</v>
      </c>
      <c r="G646" s="71"/>
      <c r="H646" s="72">
        <f t="shared" ref="H646:H650" si="768">SUM(E646:G646)</f>
        <v>1</v>
      </c>
      <c r="I646" s="70">
        <v>1</v>
      </c>
      <c r="J646" s="71" t="s">
        <v>216</v>
      </c>
      <c r="K646" s="73">
        <f>SUMIF(exportMMB!D:D,budgetMMB!A646,exportMMB!F:F)</f>
        <v>0</v>
      </c>
      <c r="L646" s="19">
        <f t="shared" si="759"/>
        <v>0</v>
      </c>
      <c r="M646" s="32"/>
      <c r="N646" s="19">
        <f t="shared" si="760"/>
        <v>0</v>
      </c>
      <c r="O646" s="42"/>
      <c r="P646" s="42"/>
      <c r="Q646" s="42"/>
      <c r="R646" s="42"/>
      <c r="S646" s="19">
        <f t="shared" si="761"/>
        <v>0</v>
      </c>
      <c r="T646" s="42">
        <f t="shared" si="762"/>
        <v>0</v>
      </c>
      <c r="U646" s="42" t="e">
        <f>SUMIF(#REF!,A646,#REF!)</f>
        <v>#REF!</v>
      </c>
      <c r="V646" s="42" t="e">
        <f>SUMIF(#REF!,A646,#REF!)</f>
        <v>#REF!</v>
      </c>
      <c r="W646" s="42" t="e">
        <f t="shared" si="763"/>
        <v>#REF!</v>
      </c>
      <c r="X646" s="42" t="e">
        <f t="shared" si="764"/>
        <v>#REF!</v>
      </c>
      <c r="Y646" s="42" t="e">
        <f t="shared" si="765"/>
        <v>#REF!</v>
      </c>
      <c r="Z646" s="116" t="e">
        <f t="shared" si="766"/>
        <v>#REF!</v>
      </c>
      <c r="AA646" s="120">
        <f t="shared" si="767"/>
        <v>0</v>
      </c>
      <c r="AB646" s="153">
        <f t="shared" si="714"/>
        <v>0</v>
      </c>
      <c r="AC646" s="1"/>
      <c r="AD646" s="1"/>
      <c r="AE646" s="1"/>
      <c r="AF646" s="1"/>
      <c r="AG646" s="1"/>
      <c r="AH646" s="1"/>
      <c r="AI646" s="1"/>
      <c r="AJ646" s="1"/>
      <c r="AK646" s="1"/>
      <c r="AL646" s="1"/>
      <c r="AM646" s="1"/>
      <c r="AN646" s="1"/>
      <c r="AO646" s="1"/>
    </row>
    <row r="647" spans="1:41" s="3" customFormat="1">
      <c r="A647" s="48">
        <v>5103</v>
      </c>
      <c r="B647" s="53" t="s">
        <v>124</v>
      </c>
      <c r="C647" s="53"/>
      <c r="D647" s="7"/>
      <c r="E647" s="9"/>
      <c r="F647" s="70">
        <v>1</v>
      </c>
      <c r="G647" s="71"/>
      <c r="H647" s="72">
        <f t="shared" si="768"/>
        <v>1</v>
      </c>
      <c r="I647" s="70">
        <v>1</v>
      </c>
      <c r="J647" s="71" t="s">
        <v>216</v>
      </c>
      <c r="K647" s="73">
        <f>SUMIF(exportMMB!D:D,budgetMMB!A647,exportMMB!F:F)</f>
        <v>0</v>
      </c>
      <c r="L647" s="19">
        <f t="shared" si="759"/>
        <v>0</v>
      </c>
      <c r="M647" s="32"/>
      <c r="N647" s="19">
        <f t="shared" si="760"/>
        <v>0</v>
      </c>
      <c r="O647" s="42"/>
      <c r="P647" s="42"/>
      <c r="Q647" s="42"/>
      <c r="R647" s="42"/>
      <c r="S647" s="19">
        <f t="shared" si="761"/>
        <v>0</v>
      </c>
      <c r="T647" s="42">
        <f t="shared" si="762"/>
        <v>0</v>
      </c>
      <c r="U647" s="42" t="e">
        <f>SUMIF(#REF!,A647,#REF!)</f>
        <v>#REF!</v>
      </c>
      <c r="V647" s="42" t="e">
        <f>SUMIF(#REF!,A647,#REF!)</f>
        <v>#REF!</v>
      </c>
      <c r="W647" s="42" t="e">
        <f t="shared" si="763"/>
        <v>#REF!</v>
      </c>
      <c r="X647" s="42" t="e">
        <f t="shared" si="764"/>
        <v>#REF!</v>
      </c>
      <c r="Y647" s="42" t="e">
        <f t="shared" si="765"/>
        <v>#REF!</v>
      </c>
      <c r="Z647" s="116" t="e">
        <f t="shared" si="766"/>
        <v>#REF!</v>
      </c>
      <c r="AA647" s="120">
        <f t="shared" si="767"/>
        <v>0</v>
      </c>
      <c r="AB647" s="153">
        <f t="shared" si="714"/>
        <v>0</v>
      </c>
      <c r="AC647" s="1"/>
      <c r="AD647" s="1"/>
      <c r="AE647" s="1"/>
      <c r="AF647" s="1"/>
      <c r="AG647" s="1"/>
      <c r="AH647" s="1"/>
      <c r="AI647" s="1"/>
      <c r="AJ647" s="1"/>
      <c r="AK647" s="1"/>
      <c r="AL647" s="1"/>
      <c r="AM647" s="1"/>
      <c r="AN647" s="1"/>
      <c r="AO647" s="1"/>
    </row>
    <row r="648" spans="1:41" s="3" customFormat="1">
      <c r="A648" s="48">
        <v>5110</v>
      </c>
      <c r="B648" s="53" t="s">
        <v>485</v>
      </c>
      <c r="C648" s="53"/>
      <c r="D648" s="7"/>
      <c r="E648" s="9"/>
      <c r="F648" s="70">
        <v>1</v>
      </c>
      <c r="G648" s="71"/>
      <c r="H648" s="72">
        <f t="shared" si="768"/>
        <v>1</v>
      </c>
      <c r="I648" s="70">
        <v>1</v>
      </c>
      <c r="J648" s="71" t="s">
        <v>216</v>
      </c>
      <c r="K648" s="73">
        <f>SUMIF(exportMMB!D:D,budgetMMB!A648,exportMMB!F:F)</f>
        <v>0</v>
      </c>
      <c r="L648" s="19">
        <f t="shared" si="759"/>
        <v>0</v>
      </c>
      <c r="M648" s="32"/>
      <c r="N648" s="19">
        <f t="shared" si="760"/>
        <v>0</v>
      </c>
      <c r="O648" s="42"/>
      <c r="P648" s="42"/>
      <c r="Q648" s="42"/>
      <c r="R648" s="42"/>
      <c r="S648" s="19">
        <f t="shared" si="761"/>
        <v>0</v>
      </c>
      <c r="T648" s="42">
        <f t="shared" si="762"/>
        <v>0</v>
      </c>
      <c r="U648" s="42" t="e">
        <f>SUMIF(#REF!,A648,#REF!)</f>
        <v>#REF!</v>
      </c>
      <c r="V648" s="42" t="e">
        <f>SUMIF(#REF!,A648,#REF!)</f>
        <v>#REF!</v>
      </c>
      <c r="W648" s="42" t="e">
        <f t="shared" si="763"/>
        <v>#REF!</v>
      </c>
      <c r="X648" s="42" t="e">
        <f t="shared" si="764"/>
        <v>#REF!</v>
      </c>
      <c r="Y648" s="42" t="e">
        <f t="shared" si="765"/>
        <v>#REF!</v>
      </c>
      <c r="Z648" s="116" t="e">
        <f t="shared" si="766"/>
        <v>#REF!</v>
      </c>
      <c r="AA648" s="120">
        <f t="shared" si="767"/>
        <v>0</v>
      </c>
      <c r="AB648" s="153">
        <f t="shared" si="714"/>
        <v>0</v>
      </c>
      <c r="AC648" s="1"/>
      <c r="AD648" s="1"/>
      <c r="AE648" s="1"/>
      <c r="AF648" s="1"/>
      <c r="AG648" s="1"/>
      <c r="AH648" s="1"/>
      <c r="AI648" s="1"/>
      <c r="AJ648" s="1"/>
      <c r="AK648" s="1"/>
      <c r="AL648" s="1"/>
      <c r="AM648" s="1"/>
      <c r="AN648" s="1"/>
      <c r="AO648" s="1"/>
    </row>
    <row r="649" spans="1:41" s="3" customFormat="1">
      <c r="A649" s="180" t="s">
        <v>353</v>
      </c>
      <c r="B649" s="53" t="s">
        <v>42</v>
      </c>
      <c r="C649" s="53"/>
      <c r="D649" s="7"/>
      <c r="E649" s="9"/>
      <c r="F649" s="70">
        <v>1</v>
      </c>
      <c r="G649" s="71"/>
      <c r="H649" s="72">
        <f t="shared" si="768"/>
        <v>1</v>
      </c>
      <c r="I649" s="70">
        <v>1</v>
      </c>
      <c r="J649" s="71" t="s">
        <v>216</v>
      </c>
      <c r="K649" s="73">
        <f>SUMIF(exportMMB!D:D,budgetMMB!A649,exportMMB!F:F)</f>
        <v>0</v>
      </c>
      <c r="L649" s="19">
        <f t="shared" si="759"/>
        <v>0</v>
      </c>
      <c r="M649" s="32"/>
      <c r="N649" s="19">
        <f t="shared" si="760"/>
        <v>0</v>
      </c>
      <c r="O649" s="42"/>
      <c r="P649" s="42"/>
      <c r="Q649" s="42"/>
      <c r="R649" s="42"/>
      <c r="S649" s="19">
        <f t="shared" si="761"/>
        <v>0</v>
      </c>
      <c r="T649" s="42">
        <f t="shared" si="762"/>
        <v>0</v>
      </c>
      <c r="U649" s="42" t="e">
        <f>SUMIF(#REF!,A649,#REF!)</f>
        <v>#REF!</v>
      </c>
      <c r="V649" s="42" t="e">
        <f>SUMIF(#REF!,A649,#REF!)</f>
        <v>#REF!</v>
      </c>
      <c r="W649" s="42" t="e">
        <f t="shared" si="763"/>
        <v>#REF!</v>
      </c>
      <c r="X649" s="42" t="e">
        <f t="shared" si="764"/>
        <v>#REF!</v>
      </c>
      <c r="Y649" s="42" t="e">
        <f t="shared" si="765"/>
        <v>#REF!</v>
      </c>
      <c r="Z649" s="116" t="e">
        <f t="shared" si="766"/>
        <v>#REF!</v>
      </c>
      <c r="AA649" s="120">
        <f t="shared" si="767"/>
        <v>0</v>
      </c>
      <c r="AB649" s="153">
        <f t="shared" ref="AB649:AB712" si="769">L649</f>
        <v>0</v>
      </c>
      <c r="AC649" s="1"/>
      <c r="AD649" s="1"/>
      <c r="AE649" s="1"/>
      <c r="AF649" s="1"/>
      <c r="AG649" s="1"/>
      <c r="AH649" s="1"/>
      <c r="AI649" s="1"/>
      <c r="AJ649" s="1"/>
      <c r="AK649" s="1"/>
      <c r="AL649" s="1"/>
      <c r="AM649" s="1"/>
      <c r="AN649" s="1"/>
      <c r="AO649" s="1"/>
    </row>
    <row r="650" spans="1:41" s="3" customFormat="1">
      <c r="A650" s="48">
        <v>5140</v>
      </c>
      <c r="B650" s="53" t="s">
        <v>354</v>
      </c>
      <c r="C650" s="53"/>
      <c r="D650" s="7"/>
      <c r="E650" s="9"/>
      <c r="F650" s="70">
        <v>1</v>
      </c>
      <c r="G650" s="71"/>
      <c r="H650" s="72">
        <f t="shared" si="768"/>
        <v>1</v>
      </c>
      <c r="I650" s="70">
        <v>1</v>
      </c>
      <c r="J650" s="71" t="s">
        <v>216</v>
      </c>
      <c r="K650" s="73">
        <f>SUMIF(exportMMB!D:D,budgetMMB!A650,exportMMB!F:F)</f>
        <v>0</v>
      </c>
      <c r="L650" s="19">
        <f t="shared" si="759"/>
        <v>0</v>
      </c>
      <c r="M650" s="32"/>
      <c r="N650" s="19">
        <f t="shared" si="760"/>
        <v>0</v>
      </c>
      <c r="O650" s="42"/>
      <c r="P650" s="42"/>
      <c r="Q650" s="42"/>
      <c r="R650" s="42"/>
      <c r="S650" s="19">
        <f t="shared" si="761"/>
        <v>0</v>
      </c>
      <c r="T650" s="42">
        <f t="shared" si="762"/>
        <v>0</v>
      </c>
      <c r="U650" s="42" t="e">
        <f>SUMIF(#REF!,A650,#REF!)</f>
        <v>#REF!</v>
      </c>
      <c r="V650" s="42" t="e">
        <f>SUMIF(#REF!,A650,#REF!)</f>
        <v>#REF!</v>
      </c>
      <c r="W650" s="42" t="e">
        <f t="shared" si="763"/>
        <v>#REF!</v>
      </c>
      <c r="X650" s="42" t="e">
        <f t="shared" si="764"/>
        <v>#REF!</v>
      </c>
      <c r="Y650" s="42" t="e">
        <f t="shared" si="765"/>
        <v>#REF!</v>
      </c>
      <c r="Z650" s="116" t="e">
        <f t="shared" si="766"/>
        <v>#REF!</v>
      </c>
      <c r="AA650" s="120">
        <f t="shared" si="767"/>
        <v>0</v>
      </c>
      <c r="AB650" s="153">
        <f t="shared" si="769"/>
        <v>0</v>
      </c>
      <c r="AC650" s="1"/>
      <c r="AD650" s="1"/>
      <c r="AE650" s="1"/>
      <c r="AF650" s="1"/>
      <c r="AG650" s="1"/>
      <c r="AH650" s="1"/>
      <c r="AI650" s="1"/>
      <c r="AJ650" s="1"/>
      <c r="AK650" s="1"/>
      <c r="AL650" s="1"/>
      <c r="AM650" s="1"/>
      <c r="AN650" s="1"/>
      <c r="AO650" s="1"/>
    </row>
    <row r="651" spans="1:41" s="3" customFormat="1">
      <c r="A651" s="180" t="s">
        <v>718</v>
      </c>
      <c r="B651" s="53" t="s">
        <v>721</v>
      </c>
      <c r="C651" s="53"/>
      <c r="D651" s="7"/>
      <c r="E651" s="9"/>
      <c r="F651" s="70">
        <v>1</v>
      </c>
      <c r="G651" s="71"/>
      <c r="H651" s="72">
        <f t="shared" ref="H651" si="770">SUM(E651:G651)</f>
        <v>1</v>
      </c>
      <c r="I651" s="70">
        <v>1</v>
      </c>
      <c r="J651" s="71" t="s">
        <v>216</v>
      </c>
      <c r="K651" s="73">
        <f>SUMIF(exportMMB!D:D,budgetMMB!A651,exportMMB!F:F)</f>
        <v>0</v>
      </c>
      <c r="L651" s="19">
        <f t="shared" si="759"/>
        <v>0</v>
      </c>
      <c r="M651" s="32"/>
      <c r="N651" s="19">
        <f t="shared" si="760"/>
        <v>0</v>
      </c>
      <c r="O651" s="42"/>
      <c r="P651" s="42"/>
      <c r="Q651" s="42"/>
      <c r="R651" s="42"/>
      <c r="S651" s="19">
        <f t="shared" si="761"/>
        <v>0</v>
      </c>
      <c r="T651" s="45"/>
      <c r="U651" s="42" t="e">
        <f>SUMIF(#REF!,A651,#REF!)</f>
        <v>#REF!</v>
      </c>
      <c r="V651" s="42" t="e">
        <f>SUMIF(#REF!,A651,#REF!)</f>
        <v>#REF!</v>
      </c>
      <c r="W651" s="42" t="e">
        <f t="shared" si="763"/>
        <v>#REF!</v>
      </c>
      <c r="X651" s="42" t="e">
        <f t="shared" si="764"/>
        <v>#REF!</v>
      </c>
      <c r="Y651" s="42" t="e">
        <f t="shared" si="765"/>
        <v>#REF!</v>
      </c>
      <c r="Z651" s="116" t="e">
        <f t="shared" si="766"/>
        <v>#REF!</v>
      </c>
      <c r="AA651" s="120">
        <f t="shared" si="767"/>
        <v>0</v>
      </c>
      <c r="AB651" s="153">
        <f t="shared" si="769"/>
        <v>0</v>
      </c>
      <c r="AC651" s="1"/>
      <c r="AD651" s="1"/>
      <c r="AE651" s="1"/>
      <c r="AF651" s="1"/>
      <c r="AG651" s="1"/>
      <c r="AH651" s="1"/>
      <c r="AI651" s="1"/>
      <c r="AJ651" s="1"/>
      <c r="AK651" s="1"/>
      <c r="AL651" s="1"/>
      <c r="AM651" s="1"/>
      <c r="AN651" s="1"/>
      <c r="AO651" s="1"/>
    </row>
    <row r="652" spans="1:41" s="3" customFormat="1">
      <c r="A652" s="180" t="s">
        <v>356</v>
      </c>
      <c r="B652" s="53" t="s">
        <v>722</v>
      </c>
      <c r="C652" s="53"/>
      <c r="D652" s="7"/>
      <c r="E652" s="9"/>
      <c r="F652" s="70">
        <v>1</v>
      </c>
      <c r="G652" s="71"/>
      <c r="H652" s="72">
        <f t="shared" ref="H652:H655" si="771">SUM(E652:G652)</f>
        <v>1</v>
      </c>
      <c r="I652" s="70">
        <v>1</v>
      </c>
      <c r="J652" s="71" t="s">
        <v>216</v>
      </c>
      <c r="K652" s="73">
        <f>SUMIF(exportMMB!D:D,budgetMMB!A652,exportMMB!F:F)</f>
        <v>0</v>
      </c>
      <c r="L652" s="19">
        <f t="shared" si="759"/>
        <v>0</v>
      </c>
      <c r="M652" s="32"/>
      <c r="N652" s="19">
        <f t="shared" si="760"/>
        <v>0</v>
      </c>
      <c r="O652" s="42"/>
      <c r="P652" s="42"/>
      <c r="Q652" s="42"/>
      <c r="R652" s="42"/>
      <c r="S652" s="19">
        <f t="shared" si="761"/>
        <v>0</v>
      </c>
      <c r="T652" s="45"/>
      <c r="U652" s="42" t="e">
        <f>SUMIF(#REF!,A652,#REF!)</f>
        <v>#REF!</v>
      </c>
      <c r="V652" s="42" t="e">
        <f>SUMIF(#REF!,A652,#REF!)</f>
        <v>#REF!</v>
      </c>
      <c r="W652" s="42" t="e">
        <f t="shared" si="763"/>
        <v>#REF!</v>
      </c>
      <c r="X652" s="42" t="e">
        <f t="shared" si="764"/>
        <v>#REF!</v>
      </c>
      <c r="Y652" s="42" t="e">
        <f t="shared" si="765"/>
        <v>#REF!</v>
      </c>
      <c r="Z652" s="116" t="e">
        <f t="shared" si="766"/>
        <v>#REF!</v>
      </c>
      <c r="AA652" s="120">
        <f t="shared" si="767"/>
        <v>0</v>
      </c>
      <c r="AB652" s="153">
        <f t="shared" si="769"/>
        <v>0</v>
      </c>
      <c r="AC652" s="1"/>
      <c r="AD652" s="1"/>
      <c r="AE652" s="1"/>
      <c r="AF652" s="1"/>
      <c r="AG652" s="1"/>
      <c r="AH652" s="1"/>
      <c r="AI652" s="1"/>
      <c r="AJ652" s="1"/>
      <c r="AK652" s="1"/>
      <c r="AL652" s="1"/>
      <c r="AM652" s="1"/>
      <c r="AN652" s="1"/>
      <c r="AO652" s="1"/>
    </row>
    <row r="653" spans="1:41" s="3" customFormat="1">
      <c r="A653" s="180" t="s">
        <v>719</v>
      </c>
      <c r="B653" s="54" t="s">
        <v>723</v>
      </c>
      <c r="C653" s="54"/>
      <c r="D653" s="7"/>
      <c r="E653" s="9"/>
      <c r="F653" s="70">
        <v>1</v>
      </c>
      <c r="G653" s="71"/>
      <c r="H653" s="72">
        <f t="shared" si="771"/>
        <v>1</v>
      </c>
      <c r="I653" s="70">
        <v>1</v>
      </c>
      <c r="J653" s="71" t="s">
        <v>216</v>
      </c>
      <c r="K653" s="73">
        <f>SUMIF(exportMMB!D:D,budgetMMB!A653,exportMMB!F:F)</f>
        <v>0</v>
      </c>
      <c r="L653" s="19">
        <f t="shared" si="759"/>
        <v>0</v>
      </c>
      <c r="M653" s="32"/>
      <c r="N653" s="19">
        <f t="shared" si="760"/>
        <v>0</v>
      </c>
      <c r="O653" s="42"/>
      <c r="P653" s="42"/>
      <c r="Q653" s="42"/>
      <c r="R653" s="42"/>
      <c r="S653" s="19">
        <f t="shared" si="761"/>
        <v>0</v>
      </c>
      <c r="T653" s="42">
        <f t="shared" si="762"/>
        <v>0</v>
      </c>
      <c r="U653" s="42" t="e">
        <f>SUMIF(#REF!,A653,#REF!)</f>
        <v>#REF!</v>
      </c>
      <c r="V653" s="42" t="e">
        <f>SUMIF(#REF!,A653,#REF!)</f>
        <v>#REF!</v>
      </c>
      <c r="W653" s="42" t="e">
        <f t="shared" si="763"/>
        <v>#REF!</v>
      </c>
      <c r="X653" s="42" t="e">
        <f t="shared" si="764"/>
        <v>#REF!</v>
      </c>
      <c r="Y653" s="42" t="e">
        <f t="shared" si="765"/>
        <v>#REF!</v>
      </c>
      <c r="Z653" s="116" t="e">
        <f t="shared" si="766"/>
        <v>#REF!</v>
      </c>
      <c r="AA653" s="120">
        <f t="shared" si="767"/>
        <v>0</v>
      </c>
      <c r="AB653" s="153">
        <f t="shared" si="769"/>
        <v>0</v>
      </c>
      <c r="AC653" s="1"/>
      <c r="AD653" s="1"/>
      <c r="AE653" s="1"/>
      <c r="AF653" s="1"/>
      <c r="AG653" s="1"/>
      <c r="AH653" s="1"/>
      <c r="AI653" s="1"/>
      <c r="AJ653" s="1"/>
      <c r="AK653" s="1"/>
      <c r="AL653" s="1"/>
      <c r="AM653" s="1"/>
      <c r="AN653" s="1"/>
      <c r="AO653" s="1"/>
    </row>
    <row r="654" spans="1:41" s="3" customFormat="1">
      <c r="A654" s="180" t="s">
        <v>720</v>
      </c>
      <c r="B654" s="54" t="s">
        <v>980</v>
      </c>
      <c r="C654" s="54"/>
      <c r="D654" s="7"/>
      <c r="E654" s="9"/>
      <c r="F654" s="70">
        <v>1</v>
      </c>
      <c r="G654" s="71"/>
      <c r="H654" s="72">
        <f t="shared" si="771"/>
        <v>1</v>
      </c>
      <c r="I654" s="70">
        <v>1</v>
      </c>
      <c r="J654" s="71" t="s">
        <v>216</v>
      </c>
      <c r="K654" s="73">
        <f>SUMIF(exportMMB!D:D,budgetMMB!A654,exportMMB!F:F)</f>
        <v>0</v>
      </c>
      <c r="L654" s="19">
        <f t="shared" si="759"/>
        <v>0</v>
      </c>
      <c r="M654" s="32"/>
      <c r="N654" s="19">
        <f t="shared" si="760"/>
        <v>0</v>
      </c>
      <c r="O654" s="42"/>
      <c r="P654" s="42"/>
      <c r="Q654" s="42"/>
      <c r="R654" s="42"/>
      <c r="S654" s="19">
        <f t="shared" si="761"/>
        <v>0</v>
      </c>
      <c r="T654" s="45"/>
      <c r="U654" s="42" t="e">
        <f>SUMIF(#REF!,A654,#REF!)</f>
        <v>#REF!</v>
      </c>
      <c r="V654" s="42" t="e">
        <f>SUMIF(#REF!,A654,#REF!)</f>
        <v>#REF!</v>
      </c>
      <c r="W654" s="42" t="e">
        <f t="shared" si="763"/>
        <v>#REF!</v>
      </c>
      <c r="X654" s="42" t="e">
        <f t="shared" si="764"/>
        <v>#REF!</v>
      </c>
      <c r="Y654" s="42" t="e">
        <f t="shared" si="765"/>
        <v>#REF!</v>
      </c>
      <c r="Z654" s="116" t="e">
        <f t="shared" si="766"/>
        <v>#REF!</v>
      </c>
      <c r="AA654" s="120">
        <f t="shared" si="767"/>
        <v>0</v>
      </c>
      <c r="AB654" s="153">
        <f t="shared" si="769"/>
        <v>0</v>
      </c>
      <c r="AC654" s="1"/>
      <c r="AD654" s="1"/>
      <c r="AE654" s="1"/>
      <c r="AF654" s="1"/>
      <c r="AG654" s="1"/>
      <c r="AH654" s="1"/>
      <c r="AI654" s="1"/>
      <c r="AJ654" s="1"/>
      <c r="AK654" s="1"/>
      <c r="AL654" s="1"/>
      <c r="AM654" s="1"/>
      <c r="AN654" s="1"/>
      <c r="AO654" s="1"/>
    </row>
    <row r="655" spans="1:41" s="3" customFormat="1">
      <c r="A655" s="48">
        <v>5170</v>
      </c>
      <c r="B655" s="53" t="s">
        <v>963</v>
      </c>
      <c r="C655" s="53"/>
      <c r="D655" s="7"/>
      <c r="E655" s="9"/>
      <c r="F655" s="70">
        <v>1</v>
      </c>
      <c r="G655" s="71"/>
      <c r="H655" s="72">
        <f t="shared" si="771"/>
        <v>1</v>
      </c>
      <c r="I655" s="70">
        <v>1</v>
      </c>
      <c r="J655" s="71" t="s">
        <v>216</v>
      </c>
      <c r="K655" s="73">
        <f>SUMIF(exportMMB!D:D,budgetMMB!A655,exportMMB!F:F)</f>
        <v>0</v>
      </c>
      <c r="L655" s="19">
        <f t="shared" si="759"/>
        <v>0</v>
      </c>
      <c r="M655" s="32"/>
      <c r="N655" s="19">
        <f t="shared" si="760"/>
        <v>0</v>
      </c>
      <c r="O655" s="42"/>
      <c r="P655" s="42"/>
      <c r="Q655" s="42"/>
      <c r="R655" s="42"/>
      <c r="S655" s="19">
        <f t="shared" si="761"/>
        <v>0</v>
      </c>
      <c r="T655" s="42">
        <f t="shared" si="762"/>
        <v>0</v>
      </c>
      <c r="U655" s="42" t="e">
        <f>SUMIF(#REF!,A655,#REF!)</f>
        <v>#REF!</v>
      </c>
      <c r="V655" s="42" t="e">
        <f>SUMIF(#REF!,A655,#REF!)</f>
        <v>#REF!</v>
      </c>
      <c r="W655" s="42" t="e">
        <f t="shared" si="763"/>
        <v>#REF!</v>
      </c>
      <c r="X655" s="42" t="e">
        <f t="shared" si="764"/>
        <v>#REF!</v>
      </c>
      <c r="Y655" s="42" t="e">
        <f t="shared" si="765"/>
        <v>#REF!</v>
      </c>
      <c r="Z655" s="116" t="e">
        <f t="shared" si="766"/>
        <v>#REF!</v>
      </c>
      <c r="AA655" s="120">
        <f t="shared" si="767"/>
        <v>0</v>
      </c>
      <c r="AB655" s="153">
        <f t="shared" si="769"/>
        <v>0</v>
      </c>
      <c r="AC655" s="1"/>
      <c r="AD655" s="1"/>
      <c r="AE655" s="1"/>
      <c r="AF655" s="1"/>
      <c r="AG655" s="1"/>
      <c r="AH655" s="1"/>
      <c r="AI655" s="1"/>
      <c r="AJ655" s="1"/>
      <c r="AK655" s="1"/>
      <c r="AL655" s="1"/>
      <c r="AM655" s="1"/>
      <c r="AN655" s="1"/>
      <c r="AO655" s="1"/>
    </row>
    <row r="656" spans="1:41" s="3" customFormat="1">
      <c r="A656" s="48"/>
      <c r="B656" s="55" t="s">
        <v>253</v>
      </c>
      <c r="C656" s="55"/>
      <c r="D656" s="7"/>
      <c r="E656" s="9"/>
      <c r="F656" s="70"/>
      <c r="G656" s="71"/>
      <c r="H656" s="72"/>
      <c r="I656" s="70"/>
      <c r="J656" s="71"/>
      <c r="K656" s="73"/>
      <c r="L656" s="21">
        <f>SUM(L645:L655)</f>
        <v>0</v>
      </c>
      <c r="M656" s="28">
        <f t="shared" ref="M656:R656" si="772">SUM(M645:M655)</f>
        <v>0</v>
      </c>
      <c r="N656" s="21">
        <f t="shared" si="772"/>
        <v>0</v>
      </c>
      <c r="O656" s="43">
        <f t="shared" si="772"/>
        <v>0</v>
      </c>
      <c r="P656" s="43">
        <f t="shared" si="772"/>
        <v>0</v>
      </c>
      <c r="Q656" s="43">
        <f t="shared" ref="Q656" si="773">SUM(Q645:Q655)</f>
        <v>0</v>
      </c>
      <c r="R656" s="43">
        <f t="shared" si="772"/>
        <v>0</v>
      </c>
      <c r="S656" s="21">
        <f>SUM(S645:S655)</f>
        <v>0</v>
      </c>
      <c r="T656" s="43">
        <f>SUM(T645:T655)</f>
        <v>0</v>
      </c>
      <c r="U656" s="46" t="e">
        <f t="shared" ref="U656:V656" si="774">SUM(U645:U655)</f>
        <v>#REF!</v>
      </c>
      <c r="V656" s="46" t="e">
        <f t="shared" si="774"/>
        <v>#REF!</v>
      </c>
      <c r="W656" s="46" t="e">
        <f t="shared" ref="W656:AA656" si="775">SUM(W645:W655)</f>
        <v>#REF!</v>
      </c>
      <c r="X656" s="46" t="e">
        <f t="shared" si="775"/>
        <v>#REF!</v>
      </c>
      <c r="Y656" s="46" t="e">
        <f t="shared" si="775"/>
        <v>#REF!</v>
      </c>
      <c r="Z656" s="142" t="e">
        <f t="shared" si="775"/>
        <v>#REF!</v>
      </c>
      <c r="AA656" s="143">
        <f t="shared" si="775"/>
        <v>0</v>
      </c>
      <c r="AB656" s="161">
        <f t="shared" ref="AB656" si="776">SUM(AB645:AB655)</f>
        <v>0</v>
      </c>
      <c r="AC656" s="1"/>
      <c r="AD656" s="1"/>
      <c r="AE656" s="1"/>
      <c r="AF656" s="1"/>
      <c r="AG656" s="1"/>
      <c r="AH656" s="1"/>
      <c r="AI656" s="1"/>
      <c r="AJ656" s="1"/>
      <c r="AK656" s="1"/>
      <c r="AL656" s="1"/>
      <c r="AM656" s="1"/>
      <c r="AN656" s="1"/>
      <c r="AO656" s="1"/>
    </row>
    <row r="657" spans="1:41" s="3" customFormat="1">
      <c r="A657" s="48"/>
      <c r="B657" s="53"/>
      <c r="C657" s="53"/>
      <c r="D657" s="7"/>
      <c r="E657" s="4"/>
      <c r="F657" s="70"/>
      <c r="G657" s="71"/>
      <c r="H657" s="72"/>
      <c r="I657" s="70"/>
      <c r="J657" s="70"/>
      <c r="K657" s="73"/>
      <c r="L657" s="19"/>
      <c r="M657" s="32"/>
      <c r="N657" s="19"/>
      <c r="O657" s="42"/>
      <c r="P657" s="42"/>
      <c r="Q657" s="42"/>
      <c r="R657" s="42"/>
      <c r="S657" s="19"/>
      <c r="T657" s="42"/>
      <c r="U657" s="42"/>
      <c r="V657" s="42"/>
      <c r="W657" s="42"/>
      <c r="X657" s="42"/>
      <c r="Y657" s="42"/>
      <c r="Z657" s="116"/>
      <c r="AA657" s="120"/>
      <c r="AB657" s="162"/>
      <c r="AC657" s="1"/>
      <c r="AD657" s="1"/>
      <c r="AE657" s="1"/>
      <c r="AF657" s="1"/>
      <c r="AG657" s="1"/>
      <c r="AH657" s="1"/>
      <c r="AI657" s="1"/>
      <c r="AJ657" s="1"/>
      <c r="AK657" s="1"/>
      <c r="AL657" s="1"/>
      <c r="AM657" s="1"/>
      <c r="AN657" s="1"/>
      <c r="AO657" s="1"/>
    </row>
    <row r="658" spans="1:41" s="3" customFormat="1">
      <c r="A658" s="181" t="s">
        <v>204</v>
      </c>
      <c r="B658" s="38" t="s">
        <v>241</v>
      </c>
      <c r="C658" s="38"/>
      <c r="D658" s="7"/>
      <c r="E658" s="9"/>
      <c r="F658" s="70"/>
      <c r="G658" s="71"/>
      <c r="H658" s="72"/>
      <c r="I658" s="70"/>
      <c r="J658" s="71"/>
      <c r="K658" s="73"/>
      <c r="L658" s="19"/>
      <c r="M658" s="32"/>
      <c r="N658" s="19"/>
      <c r="O658" s="42"/>
      <c r="P658" s="42"/>
      <c r="Q658" s="42"/>
      <c r="R658" s="42"/>
      <c r="S658" s="19"/>
      <c r="T658" s="42"/>
      <c r="U658" s="42"/>
      <c r="V658" s="42"/>
      <c r="W658" s="42"/>
      <c r="X658" s="42"/>
      <c r="Y658" s="42"/>
      <c r="Z658" s="116"/>
      <c r="AA658" s="120"/>
      <c r="AB658" s="162"/>
      <c r="AC658" s="1"/>
      <c r="AD658" s="1"/>
      <c r="AE658" s="1"/>
      <c r="AF658" s="1"/>
      <c r="AG658" s="1"/>
      <c r="AH658" s="1"/>
      <c r="AI658" s="1"/>
      <c r="AJ658" s="1"/>
      <c r="AK658" s="1"/>
      <c r="AL658" s="1"/>
      <c r="AM658" s="1"/>
      <c r="AN658" s="1"/>
      <c r="AO658" s="1"/>
    </row>
    <row r="659" spans="1:41" s="3" customFormat="1">
      <c r="A659" s="48">
        <v>5201</v>
      </c>
      <c r="B659" s="53" t="s">
        <v>125</v>
      </c>
      <c r="C659" s="53"/>
      <c r="D659" s="7"/>
      <c r="E659" s="9"/>
      <c r="F659" s="70">
        <v>1</v>
      </c>
      <c r="G659" s="71"/>
      <c r="H659" s="72">
        <f t="shared" ref="H659:H665" si="777">SUM(E659:G659)</f>
        <v>1</v>
      </c>
      <c r="I659" s="70">
        <v>1</v>
      </c>
      <c r="J659" s="71" t="s">
        <v>216</v>
      </c>
      <c r="K659" s="73">
        <f>SUMIF(exportMMB!D:D,budgetMMB!A659,exportMMB!F:F)</f>
        <v>0</v>
      </c>
      <c r="L659" s="19">
        <f t="shared" ref="L659:L665" si="778">H659*I659*K659</f>
        <v>0</v>
      </c>
      <c r="M659" s="32"/>
      <c r="N659" s="19">
        <f t="shared" ref="N659:N665" si="779">MAX(L659-SUM(O659:R659),0)</f>
        <v>0</v>
      </c>
      <c r="O659" s="42"/>
      <c r="P659" s="42"/>
      <c r="Q659" s="42"/>
      <c r="R659" s="42"/>
      <c r="S659" s="19">
        <f t="shared" ref="S659:S665" si="780">L659-SUM(N659:R659)</f>
        <v>0</v>
      </c>
      <c r="T659" s="42">
        <f t="shared" ref="T659:T664" si="781">N659</f>
        <v>0</v>
      </c>
      <c r="U659" s="42" t="e">
        <f>SUMIF(#REF!,A659,#REF!)</f>
        <v>#REF!</v>
      </c>
      <c r="V659" s="42" t="e">
        <f>SUMIF(#REF!,A659,#REF!)</f>
        <v>#REF!</v>
      </c>
      <c r="W659" s="42" t="e">
        <f t="shared" ref="W659:W665" si="782">U659+V659</f>
        <v>#REF!</v>
      </c>
      <c r="X659" s="42" t="e">
        <f t="shared" ref="X659:X665" si="783">MAX(L659-W659,0)</f>
        <v>#REF!</v>
      </c>
      <c r="Y659" s="42" t="e">
        <f t="shared" ref="Y659:Y665" si="784">W659+X659</f>
        <v>#REF!</v>
      </c>
      <c r="Z659" s="116" t="e">
        <f t="shared" ref="Z659:Z665" si="785">L659-Y659</f>
        <v>#REF!</v>
      </c>
      <c r="AA659" s="120">
        <f t="shared" ref="AA659:AA665" si="786">AB659-L659</f>
        <v>0</v>
      </c>
      <c r="AB659" s="153">
        <f t="shared" si="769"/>
        <v>0</v>
      </c>
      <c r="AC659" s="1"/>
      <c r="AD659" s="1"/>
      <c r="AE659" s="1"/>
      <c r="AF659" s="1"/>
      <c r="AG659" s="1"/>
      <c r="AH659" s="1"/>
      <c r="AI659" s="1"/>
      <c r="AJ659" s="1"/>
      <c r="AK659" s="1"/>
      <c r="AL659" s="1"/>
      <c r="AM659" s="1"/>
      <c r="AN659" s="1"/>
      <c r="AO659" s="1"/>
    </row>
    <row r="660" spans="1:41" s="3" customFormat="1">
      <c r="A660" s="180" t="s">
        <v>127</v>
      </c>
      <c r="B660" s="53" t="s">
        <v>964</v>
      </c>
      <c r="C660" s="53"/>
      <c r="D660" s="7"/>
      <c r="E660" s="9"/>
      <c r="F660" s="70">
        <v>1</v>
      </c>
      <c r="G660" s="71"/>
      <c r="H660" s="72">
        <f t="shared" si="777"/>
        <v>1</v>
      </c>
      <c r="I660" s="70">
        <v>1</v>
      </c>
      <c r="J660" s="71" t="s">
        <v>216</v>
      </c>
      <c r="K660" s="73">
        <f>SUMIF(exportMMB!D:D,budgetMMB!A660,exportMMB!F:F)</f>
        <v>0</v>
      </c>
      <c r="L660" s="19">
        <f t="shared" si="778"/>
        <v>0</v>
      </c>
      <c r="M660" s="32"/>
      <c r="N660" s="19">
        <f t="shared" si="779"/>
        <v>0</v>
      </c>
      <c r="O660" s="42"/>
      <c r="P660" s="42"/>
      <c r="Q660" s="42"/>
      <c r="R660" s="42"/>
      <c r="S660" s="19">
        <f t="shared" si="780"/>
        <v>0</v>
      </c>
      <c r="T660" s="42">
        <f t="shared" si="781"/>
        <v>0</v>
      </c>
      <c r="U660" s="42" t="e">
        <f>SUMIF(#REF!,A660,#REF!)</f>
        <v>#REF!</v>
      </c>
      <c r="V660" s="42" t="e">
        <f>SUMIF(#REF!,A660,#REF!)</f>
        <v>#REF!</v>
      </c>
      <c r="W660" s="42" t="e">
        <f t="shared" si="782"/>
        <v>#REF!</v>
      </c>
      <c r="X660" s="42" t="e">
        <f t="shared" si="783"/>
        <v>#REF!</v>
      </c>
      <c r="Y660" s="42" t="e">
        <f t="shared" si="784"/>
        <v>#REF!</v>
      </c>
      <c r="Z660" s="116" t="e">
        <f t="shared" si="785"/>
        <v>#REF!</v>
      </c>
      <c r="AA660" s="120">
        <f t="shared" si="786"/>
        <v>0</v>
      </c>
      <c r="AB660" s="153">
        <f t="shared" si="769"/>
        <v>0</v>
      </c>
      <c r="AC660" s="1"/>
      <c r="AD660" s="1"/>
      <c r="AE660" s="1"/>
      <c r="AF660" s="1"/>
      <c r="AG660" s="1"/>
      <c r="AH660" s="1"/>
      <c r="AI660" s="1"/>
      <c r="AJ660" s="1"/>
      <c r="AK660" s="1"/>
      <c r="AL660" s="1"/>
      <c r="AM660" s="1"/>
      <c r="AN660" s="1"/>
      <c r="AO660" s="1"/>
    </row>
    <row r="661" spans="1:41" s="3" customFormat="1">
      <c r="A661" s="48">
        <v>5203</v>
      </c>
      <c r="B661" s="53" t="s">
        <v>715</v>
      </c>
      <c r="C661" s="53"/>
      <c r="D661" s="7"/>
      <c r="E661" s="9"/>
      <c r="F661" s="70">
        <v>1</v>
      </c>
      <c r="G661" s="71"/>
      <c r="H661" s="72">
        <f t="shared" si="777"/>
        <v>1</v>
      </c>
      <c r="I661" s="70">
        <v>1</v>
      </c>
      <c r="J661" s="71" t="s">
        <v>216</v>
      </c>
      <c r="K661" s="73">
        <f>SUMIF(exportMMB!D:D,budgetMMB!A661,exportMMB!F:F)</f>
        <v>0</v>
      </c>
      <c r="L661" s="19">
        <f t="shared" si="778"/>
        <v>0</v>
      </c>
      <c r="M661" s="32"/>
      <c r="N661" s="19">
        <f t="shared" si="779"/>
        <v>0</v>
      </c>
      <c r="O661" s="42"/>
      <c r="P661" s="42"/>
      <c r="Q661" s="42"/>
      <c r="R661" s="42"/>
      <c r="S661" s="19">
        <f t="shared" si="780"/>
        <v>0</v>
      </c>
      <c r="T661" s="42">
        <f t="shared" si="781"/>
        <v>0</v>
      </c>
      <c r="U661" s="42" t="e">
        <f>SUMIF(#REF!,A661,#REF!)</f>
        <v>#REF!</v>
      </c>
      <c r="V661" s="42" t="e">
        <f>SUMIF(#REF!,A661,#REF!)</f>
        <v>#REF!</v>
      </c>
      <c r="W661" s="42" t="e">
        <f t="shared" si="782"/>
        <v>#REF!</v>
      </c>
      <c r="X661" s="42" t="e">
        <f t="shared" si="783"/>
        <v>#REF!</v>
      </c>
      <c r="Y661" s="42" t="e">
        <f t="shared" si="784"/>
        <v>#REF!</v>
      </c>
      <c r="Z661" s="116" t="e">
        <f t="shared" si="785"/>
        <v>#REF!</v>
      </c>
      <c r="AA661" s="120">
        <f t="shared" si="786"/>
        <v>0</v>
      </c>
      <c r="AB661" s="153">
        <f t="shared" si="769"/>
        <v>0</v>
      </c>
      <c r="AC661" s="1"/>
      <c r="AD661" s="1"/>
      <c r="AE661" s="1"/>
      <c r="AF661" s="1"/>
      <c r="AG661" s="1"/>
      <c r="AH661" s="1"/>
      <c r="AI661" s="1"/>
      <c r="AJ661" s="1"/>
      <c r="AK661" s="1"/>
      <c r="AL661" s="1"/>
      <c r="AM661" s="1"/>
      <c r="AN661" s="1"/>
      <c r="AO661" s="1"/>
    </row>
    <row r="662" spans="1:41" s="3" customFormat="1">
      <c r="A662" s="48">
        <v>5210</v>
      </c>
      <c r="B662" s="53" t="s">
        <v>965</v>
      </c>
      <c r="C662" s="53"/>
      <c r="D662" s="7"/>
      <c r="E662" s="9"/>
      <c r="F662" s="70">
        <v>1</v>
      </c>
      <c r="G662" s="71"/>
      <c r="H662" s="72">
        <f t="shared" si="777"/>
        <v>1</v>
      </c>
      <c r="I662" s="70">
        <v>1</v>
      </c>
      <c r="J662" s="71" t="s">
        <v>216</v>
      </c>
      <c r="K662" s="73">
        <f>SUMIF(exportMMB!D:D,budgetMMB!A662,exportMMB!F:F)</f>
        <v>0</v>
      </c>
      <c r="L662" s="19">
        <f t="shared" si="778"/>
        <v>0</v>
      </c>
      <c r="M662" s="32"/>
      <c r="N662" s="19">
        <f t="shared" si="779"/>
        <v>0</v>
      </c>
      <c r="O662" s="42"/>
      <c r="P662" s="42"/>
      <c r="Q662" s="42"/>
      <c r="R662" s="42"/>
      <c r="S662" s="19">
        <f t="shared" si="780"/>
        <v>0</v>
      </c>
      <c r="T662" s="42">
        <f t="shared" si="781"/>
        <v>0</v>
      </c>
      <c r="U662" s="42" t="e">
        <f>SUMIF(#REF!,A662,#REF!)</f>
        <v>#REF!</v>
      </c>
      <c r="V662" s="42" t="e">
        <f>SUMIF(#REF!,A662,#REF!)</f>
        <v>#REF!</v>
      </c>
      <c r="W662" s="42" t="e">
        <f t="shared" si="782"/>
        <v>#REF!</v>
      </c>
      <c r="X662" s="42" t="e">
        <f t="shared" si="783"/>
        <v>#REF!</v>
      </c>
      <c r="Y662" s="42" t="e">
        <f t="shared" si="784"/>
        <v>#REF!</v>
      </c>
      <c r="Z662" s="116" t="e">
        <f t="shared" si="785"/>
        <v>#REF!</v>
      </c>
      <c r="AA662" s="120">
        <f t="shared" si="786"/>
        <v>0</v>
      </c>
      <c r="AB662" s="153">
        <f t="shared" si="769"/>
        <v>0</v>
      </c>
      <c r="AC662" s="1"/>
      <c r="AD662" s="1"/>
      <c r="AE662" s="1"/>
      <c r="AF662" s="1"/>
      <c r="AG662" s="1"/>
      <c r="AH662" s="1"/>
      <c r="AI662" s="1"/>
      <c r="AJ662" s="1"/>
      <c r="AK662" s="1"/>
      <c r="AL662" s="1"/>
      <c r="AM662" s="1"/>
      <c r="AN662" s="1"/>
      <c r="AO662" s="1"/>
    </row>
    <row r="663" spans="1:41" s="3" customFormat="1">
      <c r="A663" s="180" t="s">
        <v>349</v>
      </c>
      <c r="B663" s="53" t="s">
        <v>350</v>
      </c>
      <c r="C663" s="53"/>
      <c r="D663" s="7"/>
      <c r="E663" s="9"/>
      <c r="F663" s="70">
        <v>1</v>
      </c>
      <c r="G663" s="71"/>
      <c r="H663" s="72">
        <f t="shared" si="777"/>
        <v>1</v>
      </c>
      <c r="I663" s="70">
        <v>1</v>
      </c>
      <c r="J663" s="71" t="s">
        <v>216</v>
      </c>
      <c r="K663" s="73">
        <f>SUMIF(exportMMB!D:D,budgetMMB!A663,exportMMB!F:F)</f>
        <v>0</v>
      </c>
      <c r="L663" s="19">
        <f t="shared" si="778"/>
        <v>0</v>
      </c>
      <c r="M663" s="32"/>
      <c r="N663" s="19">
        <f t="shared" si="779"/>
        <v>0</v>
      </c>
      <c r="O663" s="42"/>
      <c r="P663" s="42"/>
      <c r="Q663" s="42"/>
      <c r="R663" s="42"/>
      <c r="S663" s="19">
        <f t="shared" si="780"/>
        <v>0</v>
      </c>
      <c r="T663" s="42">
        <f t="shared" si="781"/>
        <v>0</v>
      </c>
      <c r="U663" s="42" t="e">
        <f>SUMIF(#REF!,A663,#REF!)</f>
        <v>#REF!</v>
      </c>
      <c r="V663" s="42" t="e">
        <f>SUMIF(#REF!,A663,#REF!)</f>
        <v>#REF!</v>
      </c>
      <c r="W663" s="42" t="e">
        <f t="shared" si="782"/>
        <v>#REF!</v>
      </c>
      <c r="X663" s="42" t="e">
        <f t="shared" si="783"/>
        <v>#REF!</v>
      </c>
      <c r="Y663" s="42" t="e">
        <f t="shared" si="784"/>
        <v>#REF!</v>
      </c>
      <c r="Z663" s="116" t="e">
        <f t="shared" si="785"/>
        <v>#REF!</v>
      </c>
      <c r="AA663" s="120">
        <f t="shared" si="786"/>
        <v>0</v>
      </c>
      <c r="AB663" s="153">
        <f t="shared" si="769"/>
        <v>0</v>
      </c>
      <c r="AC663" s="1"/>
      <c r="AD663" s="1"/>
      <c r="AE663" s="1"/>
      <c r="AF663" s="1"/>
      <c r="AG663" s="1"/>
      <c r="AH663" s="1"/>
      <c r="AI663" s="1"/>
      <c r="AJ663" s="1"/>
      <c r="AK663" s="1"/>
      <c r="AL663" s="1"/>
      <c r="AM663" s="1"/>
      <c r="AN663" s="1"/>
      <c r="AO663" s="1"/>
    </row>
    <row r="664" spans="1:41" s="3" customFormat="1">
      <c r="A664" s="48">
        <v>5244</v>
      </c>
      <c r="B664" s="53" t="s">
        <v>717</v>
      </c>
      <c r="C664" s="53"/>
      <c r="D664" s="7"/>
      <c r="E664" s="9"/>
      <c r="F664" s="70">
        <v>1</v>
      </c>
      <c r="G664" s="71"/>
      <c r="H664" s="72">
        <f t="shared" si="777"/>
        <v>1</v>
      </c>
      <c r="I664" s="70">
        <v>1</v>
      </c>
      <c r="J664" s="71" t="s">
        <v>216</v>
      </c>
      <c r="K664" s="73">
        <f>SUMIF(exportMMB!D:D,budgetMMB!A664,exportMMB!F:F)</f>
        <v>0</v>
      </c>
      <c r="L664" s="19">
        <f t="shared" si="778"/>
        <v>0</v>
      </c>
      <c r="M664" s="32"/>
      <c r="N664" s="19">
        <f t="shared" si="779"/>
        <v>0</v>
      </c>
      <c r="O664" s="42"/>
      <c r="P664" s="42"/>
      <c r="Q664" s="42"/>
      <c r="R664" s="42"/>
      <c r="S664" s="19">
        <f t="shared" si="780"/>
        <v>0</v>
      </c>
      <c r="T664" s="42">
        <f t="shared" si="781"/>
        <v>0</v>
      </c>
      <c r="U664" s="42" t="e">
        <f>SUMIF(#REF!,A664,#REF!)</f>
        <v>#REF!</v>
      </c>
      <c r="V664" s="42" t="e">
        <f>SUMIF(#REF!,A664,#REF!)</f>
        <v>#REF!</v>
      </c>
      <c r="W664" s="42" t="e">
        <f t="shared" si="782"/>
        <v>#REF!</v>
      </c>
      <c r="X664" s="42" t="e">
        <f t="shared" si="783"/>
        <v>#REF!</v>
      </c>
      <c r="Y664" s="42" t="e">
        <f t="shared" si="784"/>
        <v>#REF!</v>
      </c>
      <c r="Z664" s="116" t="e">
        <f t="shared" si="785"/>
        <v>#REF!</v>
      </c>
      <c r="AA664" s="120">
        <f t="shared" si="786"/>
        <v>0</v>
      </c>
      <c r="AB664" s="153">
        <f t="shared" si="769"/>
        <v>0</v>
      </c>
      <c r="AC664" s="1"/>
      <c r="AD664" s="1"/>
      <c r="AE664" s="1"/>
      <c r="AF664" s="1"/>
      <c r="AG664" s="1"/>
      <c r="AH664" s="1"/>
      <c r="AI664" s="1"/>
      <c r="AJ664" s="1"/>
      <c r="AK664" s="1"/>
      <c r="AL664" s="1"/>
      <c r="AM664" s="1"/>
      <c r="AN664" s="1"/>
      <c r="AO664" s="1"/>
    </row>
    <row r="665" spans="1:41" s="3" customFormat="1">
      <c r="A665" s="48">
        <v>5247</v>
      </c>
      <c r="B665" s="53" t="s">
        <v>958</v>
      </c>
      <c r="C665" s="53"/>
      <c r="D665" s="7"/>
      <c r="E665" s="9"/>
      <c r="F665" s="70">
        <v>1</v>
      </c>
      <c r="G665" s="71"/>
      <c r="H665" s="72">
        <f t="shared" si="777"/>
        <v>1</v>
      </c>
      <c r="I665" s="70">
        <v>1</v>
      </c>
      <c r="J665" s="71" t="s">
        <v>216</v>
      </c>
      <c r="K665" s="73">
        <f>SUMIF(exportMMB!D:D,budgetMMB!A665,exportMMB!F:F)</f>
        <v>0</v>
      </c>
      <c r="L665" s="19">
        <f t="shared" si="778"/>
        <v>0</v>
      </c>
      <c r="M665" s="32"/>
      <c r="N665" s="19">
        <f t="shared" si="779"/>
        <v>0</v>
      </c>
      <c r="O665" s="42"/>
      <c r="P665" s="42"/>
      <c r="Q665" s="42"/>
      <c r="R665" s="42"/>
      <c r="S665" s="19">
        <f t="shared" si="780"/>
        <v>0</v>
      </c>
      <c r="T665" s="45"/>
      <c r="U665" s="42" t="e">
        <f>SUMIF(#REF!,A665,#REF!)</f>
        <v>#REF!</v>
      </c>
      <c r="V665" s="42" t="e">
        <f>SUMIF(#REF!,A665,#REF!)</f>
        <v>#REF!</v>
      </c>
      <c r="W665" s="42" t="e">
        <f t="shared" si="782"/>
        <v>#REF!</v>
      </c>
      <c r="X665" s="42" t="e">
        <f t="shared" si="783"/>
        <v>#REF!</v>
      </c>
      <c r="Y665" s="42" t="e">
        <f t="shared" si="784"/>
        <v>#REF!</v>
      </c>
      <c r="Z665" s="116" t="e">
        <f t="shared" si="785"/>
        <v>#REF!</v>
      </c>
      <c r="AA665" s="120">
        <f t="shared" si="786"/>
        <v>0</v>
      </c>
      <c r="AB665" s="153">
        <f t="shared" si="769"/>
        <v>0</v>
      </c>
      <c r="AC665" s="1"/>
      <c r="AD665" s="1"/>
      <c r="AE665" s="1"/>
      <c r="AF665" s="1"/>
      <c r="AG665" s="1"/>
      <c r="AH665" s="1"/>
      <c r="AI665" s="1"/>
      <c r="AJ665" s="1"/>
      <c r="AK665" s="1"/>
      <c r="AL665" s="1"/>
      <c r="AM665" s="1"/>
      <c r="AN665" s="1"/>
      <c r="AO665" s="1"/>
    </row>
    <row r="666" spans="1:41" s="3" customFormat="1">
      <c r="A666" s="18"/>
      <c r="B666" s="55" t="s">
        <v>253</v>
      </c>
      <c r="C666" s="55"/>
      <c r="D666" s="7"/>
      <c r="E666" s="9"/>
      <c r="F666" s="70"/>
      <c r="G666" s="71"/>
      <c r="H666" s="72"/>
      <c r="I666" s="70"/>
      <c r="J666" s="71"/>
      <c r="K666" s="73"/>
      <c r="L666" s="21">
        <f>SUM(L659:L665)</f>
        <v>0</v>
      </c>
      <c r="M666" s="28">
        <f t="shared" ref="M666:R666" si="787">SUM(M659:M665)</f>
        <v>0</v>
      </c>
      <c r="N666" s="21">
        <f t="shared" si="787"/>
        <v>0</v>
      </c>
      <c r="O666" s="43">
        <f t="shared" si="787"/>
        <v>0</v>
      </c>
      <c r="P666" s="43">
        <f t="shared" si="787"/>
        <v>0</v>
      </c>
      <c r="Q666" s="43">
        <f t="shared" ref="Q666" si="788">SUM(Q659:Q665)</f>
        <v>0</v>
      </c>
      <c r="R666" s="43">
        <f t="shared" si="787"/>
        <v>0</v>
      </c>
      <c r="S666" s="21">
        <f>SUM(S659:S665)</f>
        <v>0</v>
      </c>
      <c r="T666" s="43">
        <f>SUM(T659:T665)</f>
        <v>0</v>
      </c>
      <c r="U666" s="46" t="e">
        <f t="shared" ref="U666:V666" si="789">SUM(U659:U665)</f>
        <v>#REF!</v>
      </c>
      <c r="V666" s="46" t="e">
        <f t="shared" si="789"/>
        <v>#REF!</v>
      </c>
      <c r="W666" s="46" t="e">
        <f t="shared" ref="W666:AA666" si="790">SUM(W659:W665)</f>
        <v>#REF!</v>
      </c>
      <c r="X666" s="46" t="e">
        <f t="shared" si="790"/>
        <v>#REF!</v>
      </c>
      <c r="Y666" s="46" t="e">
        <f t="shared" si="790"/>
        <v>#REF!</v>
      </c>
      <c r="Z666" s="142" t="e">
        <f t="shared" si="790"/>
        <v>#REF!</v>
      </c>
      <c r="AA666" s="143">
        <f t="shared" si="790"/>
        <v>0</v>
      </c>
      <c r="AB666" s="161">
        <f t="shared" ref="AB666" si="791">SUM(AB659:AB665)</f>
        <v>0</v>
      </c>
      <c r="AC666" s="1"/>
      <c r="AD666" s="1"/>
      <c r="AE666" s="1"/>
      <c r="AF666" s="1"/>
      <c r="AG666" s="1"/>
      <c r="AH666" s="1"/>
      <c r="AI666" s="1"/>
      <c r="AJ666" s="1"/>
      <c r="AK666" s="1"/>
      <c r="AL666" s="1"/>
      <c r="AM666" s="1"/>
      <c r="AN666" s="1"/>
      <c r="AO666" s="1"/>
    </row>
    <row r="667" spans="1:41" s="3" customFormat="1">
      <c r="A667" s="18"/>
      <c r="B667" s="55"/>
      <c r="C667" s="55"/>
      <c r="D667" s="7"/>
      <c r="E667" s="4"/>
      <c r="F667" s="70"/>
      <c r="G667" s="71"/>
      <c r="H667" s="72"/>
      <c r="I667" s="70"/>
      <c r="J667" s="74"/>
      <c r="K667" s="73"/>
      <c r="L667" s="24"/>
      <c r="M667" s="30"/>
      <c r="N667" s="24"/>
      <c r="O667" s="42"/>
      <c r="P667" s="42"/>
      <c r="Q667" s="42"/>
      <c r="R667" s="42"/>
      <c r="S667" s="19"/>
      <c r="T667" s="42"/>
      <c r="U667" s="42"/>
      <c r="V667" s="42"/>
      <c r="W667" s="42"/>
      <c r="X667" s="42"/>
      <c r="Y667" s="42"/>
      <c r="Z667" s="116"/>
      <c r="AA667" s="120"/>
      <c r="AB667" s="162"/>
      <c r="AC667" s="1"/>
      <c r="AD667" s="1"/>
      <c r="AE667" s="1"/>
      <c r="AF667" s="1"/>
      <c r="AG667" s="1"/>
      <c r="AH667" s="1"/>
      <c r="AI667" s="1"/>
      <c r="AJ667" s="1"/>
      <c r="AK667" s="1"/>
      <c r="AL667" s="1"/>
      <c r="AM667" s="1"/>
      <c r="AN667" s="1"/>
      <c r="AO667" s="1"/>
    </row>
    <row r="668" spans="1:41" s="3" customFormat="1" ht="12" customHeight="1">
      <c r="A668" s="50" t="s">
        <v>210</v>
      </c>
      <c r="B668" s="38" t="s">
        <v>819</v>
      </c>
      <c r="C668" s="38"/>
      <c r="D668" s="7"/>
      <c r="E668" s="9"/>
      <c r="F668" s="70"/>
      <c r="G668" s="71"/>
      <c r="H668" s="72"/>
      <c r="I668" s="70"/>
      <c r="J668" s="71"/>
      <c r="K668" s="73"/>
      <c r="L668" s="19"/>
      <c r="M668" s="32"/>
      <c r="N668" s="19"/>
      <c r="O668" s="42"/>
      <c r="P668" s="42"/>
      <c r="Q668" s="42"/>
      <c r="R668" s="42"/>
      <c r="S668" s="19"/>
      <c r="T668" s="42"/>
      <c r="U668" s="42"/>
      <c r="V668" s="42"/>
      <c r="W668" s="42"/>
      <c r="X668" s="42"/>
      <c r="Y668" s="42"/>
      <c r="Z668" s="116"/>
      <c r="AA668" s="120"/>
      <c r="AB668" s="162"/>
      <c r="AC668" s="1"/>
      <c r="AD668" s="1"/>
      <c r="AE668" s="1"/>
      <c r="AF668" s="1"/>
      <c r="AG668" s="1"/>
      <c r="AH668" s="1"/>
      <c r="AI668" s="1"/>
      <c r="AJ668" s="1"/>
      <c r="AK668" s="1"/>
      <c r="AL668" s="1"/>
      <c r="AM668" s="1"/>
      <c r="AN668" s="1"/>
      <c r="AO668" s="1"/>
    </row>
    <row r="669" spans="1:41" s="3" customFormat="1">
      <c r="A669" s="180">
        <v>5301</v>
      </c>
      <c r="B669" s="53" t="s">
        <v>986</v>
      </c>
      <c r="C669" s="53" t="s">
        <v>1030</v>
      </c>
      <c r="D669" s="7"/>
      <c r="E669" s="9"/>
      <c r="F669" s="70">
        <v>1</v>
      </c>
      <c r="G669" s="71"/>
      <c r="H669" s="72">
        <f t="shared" ref="H669:H670" si="792">SUM(E669:G669)</f>
        <v>1</v>
      </c>
      <c r="I669" s="70">
        <v>1</v>
      </c>
      <c r="J669" s="71" t="s">
        <v>216</v>
      </c>
      <c r="K669" s="73">
        <f>SUMIF(exportMMB!D:D,budgetMMB!A669,exportMMB!F:F)</f>
        <v>0</v>
      </c>
      <c r="L669" s="19">
        <f t="shared" ref="L669:L689" si="793">H669*I669*K669</f>
        <v>0</v>
      </c>
      <c r="M669" s="32"/>
      <c r="N669" s="19">
        <f t="shared" ref="N669:N689" si="794">MAX(L669-SUM(O669:R669),0)</f>
        <v>0</v>
      </c>
      <c r="O669" s="42"/>
      <c r="P669" s="42"/>
      <c r="Q669" s="42"/>
      <c r="R669" s="42"/>
      <c r="S669" s="19">
        <f t="shared" ref="S669:S689" si="795">L669-SUM(N669:R669)</f>
        <v>0</v>
      </c>
      <c r="T669" s="42">
        <f t="shared" ref="T669:T687" si="796">N669</f>
        <v>0</v>
      </c>
      <c r="U669" s="42" t="e">
        <f>SUMIF(#REF!,A669,#REF!)</f>
        <v>#REF!</v>
      </c>
      <c r="V669" s="42" t="e">
        <f>SUMIF(#REF!,A669,#REF!)</f>
        <v>#REF!</v>
      </c>
      <c r="W669" s="42" t="e">
        <f t="shared" ref="W669:W689" si="797">U669+V669</f>
        <v>#REF!</v>
      </c>
      <c r="X669" s="42" t="e">
        <f t="shared" ref="X669:X689" si="798">MAX(L669-W669,0)</f>
        <v>#REF!</v>
      </c>
      <c r="Y669" s="42" t="e">
        <f t="shared" ref="Y669:Y689" si="799">W669+X669</f>
        <v>#REF!</v>
      </c>
      <c r="Z669" s="116" t="e">
        <f t="shared" ref="Z669:Z689" si="800">L669-Y669</f>
        <v>#REF!</v>
      </c>
      <c r="AA669" s="120">
        <f t="shared" ref="AA669:AA689" si="801">AB669-L669</f>
        <v>0</v>
      </c>
      <c r="AB669" s="153">
        <f t="shared" si="769"/>
        <v>0</v>
      </c>
      <c r="AC669" s="1"/>
      <c r="AD669" s="1"/>
      <c r="AE669" s="1"/>
      <c r="AF669" s="1"/>
      <c r="AG669" s="1"/>
      <c r="AH669" s="1"/>
      <c r="AI669" s="1"/>
      <c r="AJ669" s="1"/>
      <c r="AK669" s="1"/>
      <c r="AL669" s="1"/>
      <c r="AM669" s="1"/>
      <c r="AN669" s="1"/>
      <c r="AO669" s="1"/>
    </row>
    <row r="670" spans="1:41" s="3" customFormat="1">
      <c r="A670" s="180" t="s">
        <v>468</v>
      </c>
      <c r="B670" s="53" t="s">
        <v>467</v>
      </c>
      <c r="C670" s="53" t="s">
        <v>1030</v>
      </c>
      <c r="D670" s="7"/>
      <c r="E670" s="9"/>
      <c r="F670" s="70">
        <v>1</v>
      </c>
      <c r="G670" s="71"/>
      <c r="H670" s="72">
        <f t="shared" si="792"/>
        <v>1</v>
      </c>
      <c r="I670" s="70">
        <v>1</v>
      </c>
      <c r="J670" s="71" t="s">
        <v>216</v>
      </c>
      <c r="K670" s="73">
        <f>SUMIF(exportMMB!D:D,budgetMMB!A670,exportMMB!F:F)</f>
        <v>0</v>
      </c>
      <c r="L670" s="19">
        <f t="shared" si="793"/>
        <v>0</v>
      </c>
      <c r="M670" s="32"/>
      <c r="N670" s="19">
        <f t="shared" si="794"/>
        <v>0</v>
      </c>
      <c r="O670" s="42"/>
      <c r="P670" s="42"/>
      <c r="Q670" s="42"/>
      <c r="R670" s="42"/>
      <c r="S670" s="19">
        <f t="shared" si="795"/>
        <v>0</v>
      </c>
      <c r="T670" s="42">
        <f t="shared" si="796"/>
        <v>0</v>
      </c>
      <c r="U670" s="42" t="e">
        <f>SUMIF(#REF!,A670,#REF!)</f>
        <v>#REF!</v>
      </c>
      <c r="V670" s="42" t="e">
        <f>SUMIF(#REF!,A670,#REF!)</f>
        <v>#REF!</v>
      </c>
      <c r="W670" s="42" t="e">
        <f t="shared" si="797"/>
        <v>#REF!</v>
      </c>
      <c r="X670" s="42" t="e">
        <f t="shared" si="798"/>
        <v>#REF!</v>
      </c>
      <c r="Y670" s="42" t="e">
        <f t="shared" si="799"/>
        <v>#REF!</v>
      </c>
      <c r="Z670" s="116" t="e">
        <f t="shared" si="800"/>
        <v>#REF!</v>
      </c>
      <c r="AA670" s="120">
        <f t="shared" si="801"/>
        <v>0</v>
      </c>
      <c r="AB670" s="153">
        <f t="shared" si="769"/>
        <v>0</v>
      </c>
      <c r="AC670" s="1"/>
      <c r="AD670" s="1"/>
      <c r="AE670" s="1"/>
      <c r="AF670" s="1"/>
      <c r="AG670" s="1"/>
      <c r="AH670" s="1"/>
      <c r="AI670" s="1"/>
      <c r="AJ670" s="1"/>
      <c r="AK670" s="1"/>
      <c r="AL670" s="1"/>
      <c r="AM670" s="1"/>
      <c r="AN670" s="1"/>
      <c r="AO670" s="1"/>
    </row>
    <row r="671" spans="1:41" s="3" customFormat="1">
      <c r="A671" s="180" t="s">
        <v>470</v>
      </c>
      <c r="B671" s="53" t="s">
        <v>469</v>
      </c>
      <c r="C671" s="53" t="s">
        <v>1030</v>
      </c>
      <c r="D671" s="7"/>
      <c r="E671" s="9"/>
      <c r="F671" s="70">
        <v>1</v>
      </c>
      <c r="G671" s="71"/>
      <c r="H671" s="72">
        <f t="shared" ref="H671" si="802">SUM(E671:G671)</f>
        <v>1</v>
      </c>
      <c r="I671" s="70">
        <v>1</v>
      </c>
      <c r="J671" s="71" t="s">
        <v>216</v>
      </c>
      <c r="K671" s="73">
        <f>SUMIF(exportMMB!D:D,budgetMMB!A671,exportMMB!F:F)</f>
        <v>0</v>
      </c>
      <c r="L671" s="19">
        <f t="shared" si="793"/>
        <v>0</v>
      </c>
      <c r="M671" s="32"/>
      <c r="N671" s="19">
        <f t="shared" si="794"/>
        <v>0</v>
      </c>
      <c r="O671" s="42"/>
      <c r="P671" s="42"/>
      <c r="Q671" s="42"/>
      <c r="R671" s="42"/>
      <c r="S671" s="19">
        <f t="shared" si="795"/>
        <v>0</v>
      </c>
      <c r="T671" s="42">
        <f t="shared" si="796"/>
        <v>0</v>
      </c>
      <c r="U671" s="42" t="e">
        <f>SUMIF(#REF!,A671,#REF!)</f>
        <v>#REF!</v>
      </c>
      <c r="V671" s="42" t="e">
        <f>SUMIF(#REF!,A671,#REF!)</f>
        <v>#REF!</v>
      </c>
      <c r="W671" s="42" t="e">
        <f t="shared" si="797"/>
        <v>#REF!</v>
      </c>
      <c r="X671" s="42" t="e">
        <f t="shared" si="798"/>
        <v>#REF!</v>
      </c>
      <c r="Y671" s="42" t="e">
        <f t="shared" si="799"/>
        <v>#REF!</v>
      </c>
      <c r="Z671" s="116" t="e">
        <f t="shared" si="800"/>
        <v>#REF!</v>
      </c>
      <c r="AA671" s="120">
        <f t="shared" si="801"/>
        <v>0</v>
      </c>
      <c r="AB671" s="153">
        <f t="shared" si="769"/>
        <v>0</v>
      </c>
      <c r="AC671" s="1"/>
      <c r="AD671" s="1"/>
      <c r="AE671" s="1"/>
      <c r="AF671" s="1"/>
      <c r="AG671" s="1"/>
      <c r="AH671" s="1"/>
      <c r="AI671" s="1"/>
      <c r="AJ671" s="1"/>
      <c r="AK671" s="1"/>
      <c r="AL671" s="1"/>
      <c r="AM671" s="1"/>
      <c r="AN671" s="1"/>
      <c r="AO671" s="1"/>
    </row>
    <row r="672" spans="1:41" s="3" customFormat="1">
      <c r="A672" s="180" t="s">
        <v>472</v>
      </c>
      <c r="B672" s="53" t="s">
        <v>471</v>
      </c>
      <c r="C672" s="53" t="s">
        <v>1030</v>
      </c>
      <c r="D672" s="7"/>
      <c r="E672" s="9"/>
      <c r="F672" s="70">
        <v>1</v>
      </c>
      <c r="G672" s="71"/>
      <c r="H672" s="72">
        <f t="shared" ref="H672:H677" si="803">SUM(E672:G672)</f>
        <v>1</v>
      </c>
      <c r="I672" s="70">
        <v>1</v>
      </c>
      <c r="J672" s="71" t="s">
        <v>216</v>
      </c>
      <c r="K672" s="73">
        <f>SUMIF(exportMMB!D:D,budgetMMB!A672,exportMMB!F:F)</f>
        <v>0</v>
      </c>
      <c r="L672" s="19">
        <f t="shared" si="793"/>
        <v>0</v>
      </c>
      <c r="M672" s="32"/>
      <c r="N672" s="19">
        <f t="shared" si="794"/>
        <v>0</v>
      </c>
      <c r="O672" s="42"/>
      <c r="P672" s="42"/>
      <c r="Q672" s="42"/>
      <c r="R672" s="42"/>
      <c r="S672" s="19">
        <f t="shared" si="795"/>
        <v>0</v>
      </c>
      <c r="T672" s="42">
        <f t="shared" si="796"/>
        <v>0</v>
      </c>
      <c r="U672" s="42" t="e">
        <f>SUMIF(#REF!,A672,#REF!)</f>
        <v>#REF!</v>
      </c>
      <c r="V672" s="42" t="e">
        <f>SUMIF(#REF!,A672,#REF!)</f>
        <v>#REF!</v>
      </c>
      <c r="W672" s="42" t="e">
        <f t="shared" si="797"/>
        <v>#REF!</v>
      </c>
      <c r="X672" s="42" t="e">
        <f t="shared" si="798"/>
        <v>#REF!</v>
      </c>
      <c r="Y672" s="42" t="e">
        <f t="shared" si="799"/>
        <v>#REF!</v>
      </c>
      <c r="Z672" s="116" t="e">
        <f t="shared" si="800"/>
        <v>#REF!</v>
      </c>
      <c r="AA672" s="120">
        <f t="shared" si="801"/>
        <v>0</v>
      </c>
      <c r="AB672" s="153">
        <f t="shared" si="769"/>
        <v>0</v>
      </c>
      <c r="AC672" s="1"/>
      <c r="AD672" s="1"/>
      <c r="AE672" s="1"/>
      <c r="AF672" s="1"/>
      <c r="AG672" s="1"/>
      <c r="AH672" s="1"/>
      <c r="AI672" s="1"/>
      <c r="AJ672" s="1"/>
      <c r="AK672" s="1"/>
      <c r="AL672" s="1"/>
      <c r="AM672" s="1"/>
      <c r="AN672" s="1"/>
      <c r="AO672" s="1"/>
    </row>
    <row r="673" spans="1:41" s="3" customFormat="1">
      <c r="A673" s="180" t="s">
        <v>473</v>
      </c>
      <c r="B673" s="53" t="s">
        <v>474</v>
      </c>
      <c r="C673" s="53" t="s">
        <v>1030</v>
      </c>
      <c r="D673" s="7"/>
      <c r="E673" s="9"/>
      <c r="F673" s="70">
        <v>1</v>
      </c>
      <c r="G673" s="71"/>
      <c r="H673" s="72">
        <f t="shared" si="803"/>
        <v>1</v>
      </c>
      <c r="I673" s="70">
        <v>1</v>
      </c>
      <c r="J673" s="71" t="s">
        <v>216</v>
      </c>
      <c r="K673" s="73">
        <f>SUMIF(exportMMB!D:D,budgetMMB!A673,exportMMB!F:F)</f>
        <v>0</v>
      </c>
      <c r="L673" s="19">
        <f t="shared" si="793"/>
        <v>0</v>
      </c>
      <c r="M673" s="32"/>
      <c r="N673" s="19">
        <f t="shared" si="794"/>
        <v>0</v>
      </c>
      <c r="O673" s="42"/>
      <c r="P673" s="42"/>
      <c r="Q673" s="42"/>
      <c r="R673" s="42"/>
      <c r="S673" s="19">
        <f t="shared" si="795"/>
        <v>0</v>
      </c>
      <c r="T673" s="42">
        <f t="shared" si="796"/>
        <v>0</v>
      </c>
      <c r="U673" s="42" t="e">
        <f>SUMIF(#REF!,A673,#REF!)</f>
        <v>#REF!</v>
      </c>
      <c r="V673" s="42" t="e">
        <f>SUMIF(#REF!,A673,#REF!)</f>
        <v>#REF!</v>
      </c>
      <c r="W673" s="42" t="e">
        <f t="shared" si="797"/>
        <v>#REF!</v>
      </c>
      <c r="X673" s="42" t="e">
        <f t="shared" si="798"/>
        <v>#REF!</v>
      </c>
      <c r="Y673" s="42" t="e">
        <f t="shared" si="799"/>
        <v>#REF!</v>
      </c>
      <c r="Z673" s="116" t="e">
        <f t="shared" si="800"/>
        <v>#REF!</v>
      </c>
      <c r="AA673" s="120">
        <f t="shared" si="801"/>
        <v>0</v>
      </c>
      <c r="AB673" s="153">
        <f t="shared" si="769"/>
        <v>0</v>
      </c>
      <c r="AC673" s="1"/>
      <c r="AD673" s="1"/>
      <c r="AE673" s="1"/>
      <c r="AF673" s="1"/>
      <c r="AG673" s="1"/>
      <c r="AH673" s="1"/>
      <c r="AI673" s="1"/>
      <c r="AJ673" s="1"/>
      <c r="AK673" s="1"/>
      <c r="AL673" s="1"/>
      <c r="AM673" s="1"/>
      <c r="AN673" s="1"/>
      <c r="AO673" s="1"/>
    </row>
    <row r="674" spans="1:41" s="3" customFormat="1">
      <c r="A674" s="180" t="s">
        <v>475</v>
      </c>
      <c r="B674" s="53" t="s">
        <v>724</v>
      </c>
      <c r="C674" s="53" t="s">
        <v>1030</v>
      </c>
      <c r="D674" s="7"/>
      <c r="E674" s="9"/>
      <c r="F674" s="70">
        <v>1</v>
      </c>
      <c r="G674" s="71"/>
      <c r="H674" s="72">
        <f t="shared" si="803"/>
        <v>1</v>
      </c>
      <c r="I674" s="70">
        <v>1</v>
      </c>
      <c r="J674" s="71" t="s">
        <v>216</v>
      </c>
      <c r="K674" s="73">
        <f>SUMIF(exportMMB!D:D,budgetMMB!A674,exportMMB!F:F)</f>
        <v>0</v>
      </c>
      <c r="L674" s="19">
        <f t="shared" si="793"/>
        <v>0</v>
      </c>
      <c r="M674" s="32"/>
      <c r="N674" s="19">
        <f t="shared" si="794"/>
        <v>0</v>
      </c>
      <c r="O674" s="42"/>
      <c r="P674" s="42"/>
      <c r="Q674" s="42"/>
      <c r="R674" s="42"/>
      <c r="S674" s="19">
        <f t="shared" si="795"/>
        <v>0</v>
      </c>
      <c r="T674" s="42">
        <f t="shared" si="796"/>
        <v>0</v>
      </c>
      <c r="U674" s="42" t="e">
        <f>SUMIF(#REF!,A674,#REF!)</f>
        <v>#REF!</v>
      </c>
      <c r="V674" s="42" t="e">
        <f>SUMIF(#REF!,A674,#REF!)</f>
        <v>#REF!</v>
      </c>
      <c r="W674" s="42" t="e">
        <f t="shared" si="797"/>
        <v>#REF!</v>
      </c>
      <c r="X674" s="42" t="e">
        <f t="shared" si="798"/>
        <v>#REF!</v>
      </c>
      <c r="Y674" s="42" t="e">
        <f t="shared" si="799"/>
        <v>#REF!</v>
      </c>
      <c r="Z674" s="116" t="e">
        <f t="shared" si="800"/>
        <v>#REF!</v>
      </c>
      <c r="AA674" s="120">
        <f t="shared" si="801"/>
        <v>0</v>
      </c>
      <c r="AB674" s="153">
        <f t="shared" si="769"/>
        <v>0</v>
      </c>
      <c r="AC674" s="1"/>
      <c r="AD674" s="1"/>
      <c r="AE674" s="1"/>
      <c r="AF674" s="1"/>
      <c r="AG674" s="1"/>
      <c r="AH674" s="1"/>
      <c r="AI674" s="1"/>
      <c r="AJ674" s="1"/>
      <c r="AK674" s="1"/>
      <c r="AL674" s="1"/>
      <c r="AM674" s="1"/>
      <c r="AN674" s="1"/>
      <c r="AO674" s="1"/>
    </row>
    <row r="675" spans="1:41" s="3" customFormat="1">
      <c r="A675" s="180" t="s">
        <v>999</v>
      </c>
      <c r="B675" s="53" t="s">
        <v>941</v>
      </c>
      <c r="C675" s="53" t="s">
        <v>1030</v>
      </c>
      <c r="D675" s="7"/>
      <c r="E675" s="9"/>
      <c r="F675" s="70">
        <v>1</v>
      </c>
      <c r="G675" s="71"/>
      <c r="H675" s="72">
        <f t="shared" ref="H675" si="804">SUM(E675:G675)</f>
        <v>1</v>
      </c>
      <c r="I675" s="70">
        <v>1</v>
      </c>
      <c r="J675" s="71" t="s">
        <v>216</v>
      </c>
      <c r="K675" s="73">
        <f>SUMIF(exportMMB!D:D,budgetMMB!A675,exportMMB!F:F)</f>
        <v>0</v>
      </c>
      <c r="L675" s="19">
        <f t="shared" ref="L675" si="805">H675*I675*K675</f>
        <v>0</v>
      </c>
      <c r="M675" s="32"/>
      <c r="N675" s="19">
        <f t="shared" si="794"/>
        <v>0</v>
      </c>
      <c r="O675" s="42"/>
      <c r="P675" s="42"/>
      <c r="Q675" s="42"/>
      <c r="R675" s="42"/>
      <c r="S675" s="19">
        <f t="shared" si="795"/>
        <v>0</v>
      </c>
      <c r="T675" s="42">
        <f t="shared" ref="T675" si="806">N675</f>
        <v>0</v>
      </c>
      <c r="U675" s="42" t="e">
        <f>SUMIF(#REF!,A675,#REF!)</f>
        <v>#REF!</v>
      </c>
      <c r="V675" s="42" t="e">
        <f>SUMIF(#REF!,A675,#REF!)</f>
        <v>#REF!</v>
      </c>
      <c r="W675" s="42" t="e">
        <f t="shared" ref="W675" si="807">U675+V675</f>
        <v>#REF!</v>
      </c>
      <c r="X675" s="42" t="e">
        <f t="shared" si="798"/>
        <v>#REF!</v>
      </c>
      <c r="Y675" s="42" t="e">
        <f t="shared" ref="Y675" si="808">W675+X675</f>
        <v>#REF!</v>
      </c>
      <c r="Z675" s="116" t="e">
        <f t="shared" si="800"/>
        <v>#REF!</v>
      </c>
      <c r="AA675" s="120">
        <f t="shared" si="801"/>
        <v>0</v>
      </c>
      <c r="AB675" s="153">
        <f t="shared" si="769"/>
        <v>0</v>
      </c>
      <c r="AC675" s="1"/>
      <c r="AD675" s="1"/>
      <c r="AE675" s="1"/>
      <c r="AF675" s="1"/>
      <c r="AG675" s="1"/>
      <c r="AH675" s="1"/>
      <c r="AI675" s="1"/>
      <c r="AJ675" s="1"/>
      <c r="AK675" s="1"/>
      <c r="AL675" s="1"/>
      <c r="AM675" s="1"/>
      <c r="AN675" s="1"/>
      <c r="AO675" s="1"/>
    </row>
    <row r="676" spans="1:41" s="3" customFormat="1">
      <c r="A676" s="180">
        <v>5340</v>
      </c>
      <c r="B676" s="53" t="s">
        <v>476</v>
      </c>
      <c r="C676" s="53" t="s">
        <v>1030</v>
      </c>
      <c r="D676" s="7"/>
      <c r="E676" s="9"/>
      <c r="F676" s="70">
        <v>1</v>
      </c>
      <c r="G676" s="71"/>
      <c r="H676" s="72">
        <f t="shared" si="803"/>
        <v>1</v>
      </c>
      <c r="I676" s="70">
        <v>1</v>
      </c>
      <c r="J676" s="71" t="s">
        <v>216</v>
      </c>
      <c r="K676" s="73">
        <f>SUMIF(exportMMB!D:D,budgetMMB!A676,exportMMB!F:F)</f>
        <v>0</v>
      </c>
      <c r="L676" s="19">
        <f t="shared" si="793"/>
        <v>0</v>
      </c>
      <c r="M676" s="32"/>
      <c r="N676" s="19">
        <f t="shared" si="794"/>
        <v>0</v>
      </c>
      <c r="O676" s="42"/>
      <c r="P676" s="42"/>
      <c r="Q676" s="42"/>
      <c r="R676" s="42"/>
      <c r="S676" s="19">
        <f t="shared" si="795"/>
        <v>0</v>
      </c>
      <c r="T676" s="42">
        <f t="shared" si="796"/>
        <v>0</v>
      </c>
      <c r="U676" s="42" t="e">
        <f>SUMIF(#REF!,A676,#REF!)</f>
        <v>#REF!</v>
      </c>
      <c r="V676" s="42" t="e">
        <f>SUMIF(#REF!,A676,#REF!)</f>
        <v>#REF!</v>
      </c>
      <c r="W676" s="42" t="e">
        <f t="shared" si="797"/>
        <v>#REF!</v>
      </c>
      <c r="X676" s="42" t="e">
        <f t="shared" si="798"/>
        <v>#REF!</v>
      </c>
      <c r="Y676" s="42" t="e">
        <f t="shared" si="799"/>
        <v>#REF!</v>
      </c>
      <c r="Z676" s="116" t="e">
        <f t="shared" si="800"/>
        <v>#REF!</v>
      </c>
      <c r="AA676" s="120">
        <f t="shared" si="801"/>
        <v>0</v>
      </c>
      <c r="AB676" s="153">
        <f t="shared" si="769"/>
        <v>0</v>
      </c>
      <c r="AC676" s="1"/>
      <c r="AD676" s="1"/>
      <c r="AE676" s="1"/>
      <c r="AF676" s="1"/>
      <c r="AG676" s="1"/>
      <c r="AH676" s="1"/>
      <c r="AI676" s="1"/>
      <c r="AJ676" s="1"/>
      <c r="AK676" s="1"/>
      <c r="AL676" s="1"/>
      <c r="AM676" s="1"/>
      <c r="AN676" s="1"/>
      <c r="AO676" s="1"/>
    </row>
    <row r="677" spans="1:41" s="3" customFormat="1">
      <c r="A677" s="180">
        <v>5346</v>
      </c>
      <c r="B677" s="53" t="s">
        <v>166</v>
      </c>
      <c r="C677" s="53" t="s">
        <v>1030</v>
      </c>
      <c r="D677" s="7"/>
      <c r="E677" s="9"/>
      <c r="F677" s="70">
        <v>1</v>
      </c>
      <c r="G677" s="71"/>
      <c r="H677" s="72">
        <f t="shared" si="803"/>
        <v>1</v>
      </c>
      <c r="I677" s="70">
        <v>1</v>
      </c>
      <c r="J677" s="71" t="s">
        <v>216</v>
      </c>
      <c r="K677" s="73">
        <f>SUMIF(exportMMB!D:D,budgetMMB!A677,exportMMB!F:F)</f>
        <v>0</v>
      </c>
      <c r="L677" s="19">
        <f t="shared" si="793"/>
        <v>0</v>
      </c>
      <c r="M677" s="32"/>
      <c r="N677" s="19">
        <f t="shared" si="794"/>
        <v>0</v>
      </c>
      <c r="O677" s="42"/>
      <c r="P677" s="42"/>
      <c r="Q677" s="42"/>
      <c r="R677" s="42"/>
      <c r="S677" s="19">
        <f t="shared" si="795"/>
        <v>0</v>
      </c>
      <c r="T677" s="42">
        <f t="shared" si="796"/>
        <v>0</v>
      </c>
      <c r="U677" s="42" t="e">
        <f>SUMIF(#REF!,A677,#REF!)</f>
        <v>#REF!</v>
      </c>
      <c r="V677" s="42" t="e">
        <f>SUMIF(#REF!,A677,#REF!)</f>
        <v>#REF!</v>
      </c>
      <c r="W677" s="42" t="e">
        <f t="shared" si="797"/>
        <v>#REF!</v>
      </c>
      <c r="X677" s="42" t="e">
        <f t="shared" si="798"/>
        <v>#REF!</v>
      </c>
      <c r="Y677" s="42" t="e">
        <f t="shared" si="799"/>
        <v>#REF!</v>
      </c>
      <c r="Z677" s="116" t="e">
        <f t="shared" si="800"/>
        <v>#REF!</v>
      </c>
      <c r="AA677" s="120">
        <f t="shared" si="801"/>
        <v>0</v>
      </c>
      <c r="AB677" s="153">
        <f t="shared" si="769"/>
        <v>0</v>
      </c>
      <c r="AC677" s="1"/>
      <c r="AD677" s="1"/>
      <c r="AE677" s="1"/>
      <c r="AF677" s="1"/>
      <c r="AG677" s="1"/>
      <c r="AH677" s="1"/>
      <c r="AI677" s="1"/>
      <c r="AJ677" s="1"/>
      <c r="AK677" s="1"/>
      <c r="AL677" s="1"/>
      <c r="AM677" s="1"/>
      <c r="AN677" s="1"/>
      <c r="AO677" s="1"/>
    </row>
    <row r="678" spans="1:41" s="3" customFormat="1">
      <c r="A678" s="180" t="s">
        <v>477</v>
      </c>
      <c r="B678" s="53" t="s">
        <v>478</v>
      </c>
      <c r="C678" s="53" t="s">
        <v>1030</v>
      </c>
      <c r="D678" s="7"/>
      <c r="E678" s="9"/>
      <c r="F678" s="70">
        <v>1</v>
      </c>
      <c r="G678" s="71"/>
      <c r="H678" s="72">
        <f t="shared" ref="H678:H685" si="809">SUM(E678:G678)</f>
        <v>1</v>
      </c>
      <c r="I678" s="70">
        <v>1</v>
      </c>
      <c r="J678" s="71" t="s">
        <v>216</v>
      </c>
      <c r="K678" s="73">
        <f>SUMIF(exportMMB!D:D,budgetMMB!A678,exportMMB!F:F)</f>
        <v>0</v>
      </c>
      <c r="L678" s="19">
        <f t="shared" si="793"/>
        <v>0</v>
      </c>
      <c r="M678" s="32"/>
      <c r="N678" s="19">
        <f t="shared" si="794"/>
        <v>0</v>
      </c>
      <c r="O678" s="42"/>
      <c r="P678" s="42"/>
      <c r="Q678" s="42"/>
      <c r="R678" s="42"/>
      <c r="S678" s="19">
        <f t="shared" si="795"/>
        <v>0</v>
      </c>
      <c r="T678" s="42">
        <f t="shared" si="796"/>
        <v>0</v>
      </c>
      <c r="U678" s="42" t="e">
        <f>SUMIF(#REF!,A678,#REF!)</f>
        <v>#REF!</v>
      </c>
      <c r="V678" s="42" t="e">
        <f>SUMIF(#REF!,A678,#REF!)</f>
        <v>#REF!</v>
      </c>
      <c r="W678" s="42" t="e">
        <f t="shared" si="797"/>
        <v>#REF!</v>
      </c>
      <c r="X678" s="42" t="e">
        <f t="shared" si="798"/>
        <v>#REF!</v>
      </c>
      <c r="Y678" s="42" t="e">
        <f t="shared" si="799"/>
        <v>#REF!</v>
      </c>
      <c r="Z678" s="116" t="e">
        <f t="shared" si="800"/>
        <v>#REF!</v>
      </c>
      <c r="AA678" s="120">
        <f t="shared" si="801"/>
        <v>0</v>
      </c>
      <c r="AB678" s="153">
        <f t="shared" si="769"/>
        <v>0</v>
      </c>
      <c r="AC678" s="1"/>
      <c r="AD678" s="1"/>
      <c r="AE678" s="1"/>
      <c r="AF678" s="1"/>
      <c r="AG678" s="1"/>
      <c r="AH678" s="1"/>
      <c r="AI678" s="1"/>
      <c r="AJ678" s="1"/>
      <c r="AK678" s="1"/>
      <c r="AL678" s="1"/>
      <c r="AM678" s="1"/>
      <c r="AN678" s="1"/>
      <c r="AO678" s="1"/>
    </row>
    <row r="679" spans="1:41" s="3" customFormat="1">
      <c r="A679" s="180" t="s">
        <v>480</v>
      </c>
      <c r="B679" s="53" t="s">
        <v>830</v>
      </c>
      <c r="C679" s="53" t="s">
        <v>1030</v>
      </c>
      <c r="D679" s="7"/>
      <c r="E679" s="9"/>
      <c r="F679" s="70">
        <v>1</v>
      </c>
      <c r="G679" s="71"/>
      <c r="H679" s="72">
        <f t="shared" si="809"/>
        <v>1</v>
      </c>
      <c r="I679" s="70">
        <v>1</v>
      </c>
      <c r="J679" s="71" t="s">
        <v>216</v>
      </c>
      <c r="K679" s="73">
        <f>SUMIF(exportMMB!D:D,budgetMMB!A679,exportMMB!F:F)</f>
        <v>0</v>
      </c>
      <c r="L679" s="19">
        <f t="shared" si="793"/>
        <v>0</v>
      </c>
      <c r="M679" s="32"/>
      <c r="N679" s="19">
        <f t="shared" si="794"/>
        <v>0</v>
      </c>
      <c r="O679" s="42"/>
      <c r="P679" s="42"/>
      <c r="Q679" s="42"/>
      <c r="R679" s="42"/>
      <c r="S679" s="19">
        <f t="shared" si="795"/>
        <v>0</v>
      </c>
      <c r="T679" s="42">
        <f t="shared" si="796"/>
        <v>0</v>
      </c>
      <c r="U679" s="42" t="e">
        <f>SUMIF(#REF!,A679,#REF!)</f>
        <v>#REF!</v>
      </c>
      <c r="V679" s="42" t="e">
        <f>SUMIF(#REF!,A679,#REF!)</f>
        <v>#REF!</v>
      </c>
      <c r="W679" s="42" t="e">
        <f t="shared" si="797"/>
        <v>#REF!</v>
      </c>
      <c r="X679" s="42" t="e">
        <f t="shared" si="798"/>
        <v>#REF!</v>
      </c>
      <c r="Y679" s="42" t="e">
        <f t="shared" si="799"/>
        <v>#REF!</v>
      </c>
      <c r="Z679" s="116" t="e">
        <f t="shared" si="800"/>
        <v>#REF!</v>
      </c>
      <c r="AA679" s="120">
        <f t="shared" si="801"/>
        <v>0</v>
      </c>
      <c r="AB679" s="153">
        <f t="shared" si="769"/>
        <v>0</v>
      </c>
      <c r="AC679" s="1"/>
      <c r="AD679" s="1"/>
      <c r="AE679" s="1"/>
      <c r="AF679" s="1"/>
      <c r="AG679" s="1"/>
      <c r="AH679" s="1"/>
      <c r="AI679" s="1"/>
      <c r="AJ679" s="1"/>
      <c r="AK679" s="1"/>
      <c r="AL679" s="1"/>
      <c r="AM679" s="1"/>
      <c r="AN679" s="1"/>
      <c r="AO679" s="1"/>
    </row>
    <row r="680" spans="1:41" s="3" customFormat="1">
      <c r="A680" s="180">
        <v>5350</v>
      </c>
      <c r="B680" s="53" t="s">
        <v>726</v>
      </c>
      <c r="C680" s="53" t="s">
        <v>1030</v>
      </c>
      <c r="D680" s="7"/>
      <c r="E680" s="9"/>
      <c r="F680" s="70">
        <v>1</v>
      </c>
      <c r="G680" s="71"/>
      <c r="H680" s="72">
        <f t="shared" si="809"/>
        <v>1</v>
      </c>
      <c r="I680" s="70">
        <v>1</v>
      </c>
      <c r="J680" s="71" t="s">
        <v>216</v>
      </c>
      <c r="K680" s="73">
        <f>SUMIF(exportMMB!D:D,budgetMMB!A680,exportMMB!F:F)</f>
        <v>0</v>
      </c>
      <c r="L680" s="19">
        <f t="shared" si="793"/>
        <v>0</v>
      </c>
      <c r="M680" s="32"/>
      <c r="N680" s="19">
        <f t="shared" si="794"/>
        <v>0</v>
      </c>
      <c r="O680" s="42"/>
      <c r="P680" s="42"/>
      <c r="Q680" s="42"/>
      <c r="R680" s="42"/>
      <c r="S680" s="19">
        <f t="shared" si="795"/>
        <v>0</v>
      </c>
      <c r="T680" s="42">
        <f t="shared" si="796"/>
        <v>0</v>
      </c>
      <c r="U680" s="42" t="e">
        <f>SUMIF(#REF!,A680,#REF!)</f>
        <v>#REF!</v>
      </c>
      <c r="V680" s="42" t="e">
        <f>SUMIF(#REF!,A680,#REF!)</f>
        <v>#REF!</v>
      </c>
      <c r="W680" s="42" t="e">
        <f t="shared" si="797"/>
        <v>#REF!</v>
      </c>
      <c r="X680" s="42" t="e">
        <f t="shared" si="798"/>
        <v>#REF!</v>
      </c>
      <c r="Y680" s="42" t="e">
        <f t="shared" si="799"/>
        <v>#REF!</v>
      </c>
      <c r="Z680" s="116" t="e">
        <f t="shared" si="800"/>
        <v>#REF!</v>
      </c>
      <c r="AA680" s="120">
        <f t="shared" si="801"/>
        <v>0</v>
      </c>
      <c r="AB680" s="153">
        <f t="shared" si="769"/>
        <v>0</v>
      </c>
      <c r="AC680" s="1"/>
      <c r="AD680" s="1"/>
      <c r="AE680" s="1"/>
      <c r="AF680" s="1"/>
      <c r="AG680" s="1"/>
      <c r="AH680" s="1"/>
      <c r="AI680" s="1"/>
      <c r="AJ680" s="1"/>
      <c r="AK680" s="1"/>
      <c r="AL680" s="1"/>
      <c r="AM680" s="1"/>
      <c r="AN680" s="1"/>
      <c r="AO680" s="1"/>
    </row>
    <row r="681" spans="1:41" s="3" customFormat="1">
      <c r="A681" s="180">
        <v>5351</v>
      </c>
      <c r="B681" s="53" t="s">
        <v>167</v>
      </c>
      <c r="C681" s="53" t="s">
        <v>1030</v>
      </c>
      <c r="D681" s="7"/>
      <c r="E681" s="9"/>
      <c r="F681" s="70">
        <v>1</v>
      </c>
      <c r="G681" s="71"/>
      <c r="H681" s="72">
        <f t="shared" si="809"/>
        <v>1</v>
      </c>
      <c r="I681" s="70">
        <v>1</v>
      </c>
      <c r="J681" s="71" t="s">
        <v>216</v>
      </c>
      <c r="K681" s="73">
        <f>SUMIF(exportMMB!D:D,budgetMMB!A681,exportMMB!F:F)</f>
        <v>0</v>
      </c>
      <c r="L681" s="19">
        <f t="shared" si="793"/>
        <v>0</v>
      </c>
      <c r="M681" s="32"/>
      <c r="N681" s="19">
        <f t="shared" si="794"/>
        <v>0</v>
      </c>
      <c r="O681" s="42"/>
      <c r="P681" s="42"/>
      <c r="Q681" s="42"/>
      <c r="R681" s="42"/>
      <c r="S681" s="19">
        <f t="shared" si="795"/>
        <v>0</v>
      </c>
      <c r="T681" s="42">
        <f t="shared" si="796"/>
        <v>0</v>
      </c>
      <c r="U681" s="42" t="e">
        <f>SUMIF(#REF!,A681,#REF!)</f>
        <v>#REF!</v>
      </c>
      <c r="V681" s="42" t="e">
        <f>SUMIF(#REF!,A681,#REF!)</f>
        <v>#REF!</v>
      </c>
      <c r="W681" s="42" t="e">
        <f t="shared" si="797"/>
        <v>#REF!</v>
      </c>
      <c r="X681" s="42" t="e">
        <f t="shared" si="798"/>
        <v>#REF!</v>
      </c>
      <c r="Y681" s="42" t="e">
        <f t="shared" si="799"/>
        <v>#REF!</v>
      </c>
      <c r="Z681" s="116" t="e">
        <f t="shared" si="800"/>
        <v>#REF!</v>
      </c>
      <c r="AA681" s="120">
        <f t="shared" si="801"/>
        <v>0</v>
      </c>
      <c r="AB681" s="153">
        <f t="shared" si="769"/>
        <v>0</v>
      </c>
      <c r="AC681" s="1"/>
      <c r="AD681" s="1"/>
      <c r="AE681" s="1"/>
      <c r="AF681" s="1"/>
      <c r="AG681" s="1"/>
      <c r="AH681" s="1"/>
      <c r="AI681" s="1"/>
      <c r="AJ681" s="1"/>
      <c r="AK681" s="1"/>
      <c r="AL681" s="1"/>
      <c r="AM681" s="1"/>
      <c r="AN681" s="1"/>
      <c r="AO681" s="1"/>
    </row>
    <row r="682" spans="1:41" s="3" customFormat="1">
      <c r="A682" s="180">
        <v>5352</v>
      </c>
      <c r="B682" s="53" t="s">
        <v>168</v>
      </c>
      <c r="C682" s="53" t="s">
        <v>1030</v>
      </c>
      <c r="D682" s="7"/>
      <c r="E682" s="9"/>
      <c r="F682" s="70">
        <v>1</v>
      </c>
      <c r="G682" s="71"/>
      <c r="H682" s="72">
        <f t="shared" si="809"/>
        <v>1</v>
      </c>
      <c r="I682" s="70">
        <v>1</v>
      </c>
      <c r="J682" s="71" t="s">
        <v>216</v>
      </c>
      <c r="K682" s="73">
        <f>SUMIF(exportMMB!D:D,budgetMMB!A682,exportMMB!F:F)</f>
        <v>0</v>
      </c>
      <c r="L682" s="19">
        <f t="shared" si="793"/>
        <v>0</v>
      </c>
      <c r="M682" s="32"/>
      <c r="N682" s="19">
        <f t="shared" si="794"/>
        <v>0</v>
      </c>
      <c r="O682" s="42"/>
      <c r="P682" s="42"/>
      <c r="Q682" s="42"/>
      <c r="R682" s="42"/>
      <c r="S682" s="19">
        <f t="shared" si="795"/>
        <v>0</v>
      </c>
      <c r="T682" s="42">
        <f t="shared" si="796"/>
        <v>0</v>
      </c>
      <c r="U682" s="42" t="e">
        <f>SUMIF(#REF!,A682,#REF!)</f>
        <v>#REF!</v>
      </c>
      <c r="V682" s="42" t="e">
        <f>SUMIF(#REF!,A682,#REF!)</f>
        <v>#REF!</v>
      </c>
      <c r="W682" s="42" t="e">
        <f t="shared" si="797"/>
        <v>#REF!</v>
      </c>
      <c r="X682" s="42" t="e">
        <f t="shared" si="798"/>
        <v>#REF!</v>
      </c>
      <c r="Y682" s="42" t="e">
        <f t="shared" si="799"/>
        <v>#REF!</v>
      </c>
      <c r="Z682" s="116" t="e">
        <f t="shared" si="800"/>
        <v>#REF!</v>
      </c>
      <c r="AA682" s="120">
        <f t="shared" si="801"/>
        <v>0</v>
      </c>
      <c r="AB682" s="153">
        <f t="shared" si="769"/>
        <v>0</v>
      </c>
      <c r="AC682" s="1"/>
      <c r="AD682" s="1"/>
      <c r="AE682" s="1"/>
      <c r="AF682" s="1"/>
      <c r="AG682" s="1"/>
      <c r="AH682" s="1"/>
      <c r="AI682" s="1"/>
      <c r="AJ682" s="1"/>
      <c r="AK682" s="1"/>
      <c r="AL682" s="1"/>
      <c r="AM682" s="1"/>
      <c r="AN682" s="1"/>
      <c r="AO682" s="1"/>
    </row>
    <row r="683" spans="1:41" s="3" customFormat="1">
      <c r="A683" s="180">
        <v>5353</v>
      </c>
      <c r="B683" s="53" t="s">
        <v>992</v>
      </c>
      <c r="C683" s="53" t="s">
        <v>1030</v>
      </c>
      <c r="D683" s="7"/>
      <c r="E683" s="9"/>
      <c r="F683" s="70">
        <v>1</v>
      </c>
      <c r="G683" s="71"/>
      <c r="H683" s="72">
        <f t="shared" si="809"/>
        <v>1</v>
      </c>
      <c r="I683" s="70">
        <v>1</v>
      </c>
      <c r="J683" s="71" t="s">
        <v>216</v>
      </c>
      <c r="K683" s="73">
        <f>SUMIF(exportMMB!D:D,budgetMMB!A683,exportMMB!F:F)</f>
        <v>0</v>
      </c>
      <c r="L683" s="19">
        <f t="shared" si="793"/>
        <v>0</v>
      </c>
      <c r="M683" s="32"/>
      <c r="N683" s="19">
        <f t="shared" si="794"/>
        <v>0</v>
      </c>
      <c r="O683" s="42"/>
      <c r="P683" s="42"/>
      <c r="Q683" s="42"/>
      <c r="R683" s="42"/>
      <c r="S683" s="19">
        <f t="shared" si="795"/>
        <v>0</v>
      </c>
      <c r="T683" s="42">
        <f t="shared" si="796"/>
        <v>0</v>
      </c>
      <c r="U683" s="42" t="e">
        <f>SUMIF(#REF!,A683,#REF!)</f>
        <v>#REF!</v>
      </c>
      <c r="V683" s="42" t="e">
        <f>SUMIF(#REF!,A683,#REF!)</f>
        <v>#REF!</v>
      </c>
      <c r="W683" s="42" t="e">
        <f t="shared" si="797"/>
        <v>#REF!</v>
      </c>
      <c r="X683" s="42" t="e">
        <f t="shared" si="798"/>
        <v>#REF!</v>
      </c>
      <c r="Y683" s="42" t="e">
        <f t="shared" si="799"/>
        <v>#REF!</v>
      </c>
      <c r="Z683" s="116" t="e">
        <f t="shared" si="800"/>
        <v>#REF!</v>
      </c>
      <c r="AA683" s="120">
        <f t="shared" si="801"/>
        <v>0</v>
      </c>
      <c r="AB683" s="153">
        <f t="shared" si="769"/>
        <v>0</v>
      </c>
      <c r="AC683" s="1"/>
      <c r="AD683" s="1"/>
      <c r="AE683" s="1"/>
      <c r="AF683" s="1"/>
      <c r="AG683" s="1"/>
      <c r="AH683" s="1"/>
      <c r="AI683" s="1"/>
      <c r="AJ683" s="1"/>
      <c r="AK683" s="1"/>
      <c r="AL683" s="1"/>
      <c r="AM683" s="1"/>
      <c r="AN683" s="1"/>
      <c r="AO683" s="1"/>
    </row>
    <row r="684" spans="1:41" s="3" customFormat="1">
      <c r="A684" s="180" t="s">
        <v>991</v>
      </c>
      <c r="B684" s="53" t="s">
        <v>169</v>
      </c>
      <c r="C684" s="53" t="s">
        <v>1030</v>
      </c>
      <c r="D684" s="7"/>
      <c r="E684" s="9"/>
      <c r="F684" s="70">
        <v>1</v>
      </c>
      <c r="G684" s="71"/>
      <c r="H684" s="72">
        <f t="shared" ref="H684" si="810">SUM(E684:G684)</f>
        <v>1</v>
      </c>
      <c r="I684" s="70">
        <v>1</v>
      </c>
      <c r="J684" s="71" t="s">
        <v>216</v>
      </c>
      <c r="K684" s="73">
        <f>SUMIF(exportMMB!D:D,budgetMMB!A684,exportMMB!F:F)</f>
        <v>0</v>
      </c>
      <c r="L684" s="19">
        <f t="shared" ref="L684" si="811">H684*I684*K684</f>
        <v>0</v>
      </c>
      <c r="M684" s="32"/>
      <c r="N684" s="19">
        <f t="shared" si="794"/>
        <v>0</v>
      </c>
      <c r="O684" s="42"/>
      <c r="P684" s="42"/>
      <c r="Q684" s="42"/>
      <c r="R684" s="42"/>
      <c r="S684" s="19">
        <f t="shared" si="795"/>
        <v>0</v>
      </c>
      <c r="T684" s="42">
        <f t="shared" ref="T684" si="812">N684</f>
        <v>0</v>
      </c>
      <c r="U684" s="42" t="e">
        <f>SUMIF(#REF!,A684,#REF!)</f>
        <v>#REF!</v>
      </c>
      <c r="V684" s="42" t="e">
        <f>SUMIF(#REF!,A684,#REF!)</f>
        <v>#REF!</v>
      </c>
      <c r="W684" s="42" t="e">
        <f t="shared" ref="W684" si="813">U684+V684</f>
        <v>#REF!</v>
      </c>
      <c r="X684" s="42" t="e">
        <f t="shared" si="798"/>
        <v>#REF!</v>
      </c>
      <c r="Y684" s="42" t="e">
        <f t="shared" ref="Y684" si="814">W684+X684</f>
        <v>#REF!</v>
      </c>
      <c r="Z684" s="116" t="e">
        <f t="shared" si="800"/>
        <v>#REF!</v>
      </c>
      <c r="AA684" s="120">
        <f t="shared" si="801"/>
        <v>0</v>
      </c>
      <c r="AB684" s="153">
        <f t="shared" si="769"/>
        <v>0</v>
      </c>
      <c r="AC684" s="1"/>
      <c r="AD684" s="1"/>
      <c r="AE684" s="1"/>
      <c r="AF684" s="1"/>
      <c r="AG684" s="1"/>
      <c r="AH684" s="1"/>
      <c r="AI684" s="1"/>
      <c r="AJ684" s="1"/>
      <c r="AK684" s="1"/>
      <c r="AL684" s="1"/>
      <c r="AM684" s="1"/>
      <c r="AN684" s="1"/>
      <c r="AO684" s="1"/>
    </row>
    <row r="685" spans="1:41" s="3" customFormat="1">
      <c r="A685" s="180" t="s">
        <v>479</v>
      </c>
      <c r="B685" s="53" t="s">
        <v>725</v>
      </c>
      <c r="C685" s="53" t="s">
        <v>1030</v>
      </c>
      <c r="D685" s="7"/>
      <c r="E685" s="9"/>
      <c r="F685" s="70">
        <v>1</v>
      </c>
      <c r="G685" s="71"/>
      <c r="H685" s="72">
        <f t="shared" si="809"/>
        <v>1</v>
      </c>
      <c r="I685" s="70">
        <v>1</v>
      </c>
      <c r="J685" s="71" t="s">
        <v>216</v>
      </c>
      <c r="K685" s="73">
        <f>SUMIF(exportMMB!D:D,budgetMMB!A685,exportMMB!F:F)</f>
        <v>0</v>
      </c>
      <c r="L685" s="19">
        <f t="shared" si="793"/>
        <v>0</v>
      </c>
      <c r="M685" s="32"/>
      <c r="N685" s="19">
        <f t="shared" si="794"/>
        <v>0</v>
      </c>
      <c r="O685" s="42"/>
      <c r="P685" s="42"/>
      <c r="Q685" s="42"/>
      <c r="R685" s="42"/>
      <c r="S685" s="19">
        <f t="shared" si="795"/>
        <v>0</v>
      </c>
      <c r="T685" s="42">
        <f t="shared" si="796"/>
        <v>0</v>
      </c>
      <c r="U685" s="42" t="e">
        <f>SUMIF(#REF!,A685,#REF!)</f>
        <v>#REF!</v>
      </c>
      <c r="V685" s="42" t="e">
        <f>SUMIF(#REF!,A685,#REF!)</f>
        <v>#REF!</v>
      </c>
      <c r="W685" s="42" t="e">
        <f t="shared" si="797"/>
        <v>#REF!</v>
      </c>
      <c r="X685" s="42" t="e">
        <f t="shared" si="798"/>
        <v>#REF!</v>
      </c>
      <c r="Y685" s="42" t="e">
        <f t="shared" si="799"/>
        <v>#REF!</v>
      </c>
      <c r="Z685" s="116" t="e">
        <f t="shared" si="800"/>
        <v>#REF!</v>
      </c>
      <c r="AA685" s="120">
        <f t="shared" si="801"/>
        <v>0</v>
      </c>
      <c r="AB685" s="153">
        <f t="shared" si="769"/>
        <v>0</v>
      </c>
      <c r="AC685" s="1"/>
      <c r="AD685" s="1"/>
      <c r="AE685" s="1"/>
      <c r="AF685" s="1"/>
      <c r="AG685" s="1"/>
      <c r="AH685" s="1"/>
      <c r="AI685" s="1"/>
      <c r="AJ685" s="1"/>
      <c r="AK685" s="1"/>
      <c r="AL685" s="1"/>
      <c r="AM685" s="1"/>
      <c r="AN685" s="1"/>
      <c r="AO685" s="1"/>
    </row>
    <row r="686" spans="1:41" s="3" customFormat="1">
      <c r="A686" s="180" t="s">
        <v>570</v>
      </c>
      <c r="B686" s="53" t="s">
        <v>571</v>
      </c>
      <c r="C686" s="53" t="s">
        <v>1030</v>
      </c>
      <c r="D686" s="7"/>
      <c r="E686" s="9"/>
      <c r="F686" s="70">
        <v>1</v>
      </c>
      <c r="G686" s="71"/>
      <c r="H686" s="72">
        <f t="shared" ref="H686:H689" si="815">SUM(E686:G686)</f>
        <v>1</v>
      </c>
      <c r="I686" s="70">
        <v>1</v>
      </c>
      <c r="J686" s="71" t="s">
        <v>216</v>
      </c>
      <c r="K686" s="73">
        <f>SUMIF(exportMMB!D:D,budgetMMB!A686,exportMMB!F:F)</f>
        <v>0</v>
      </c>
      <c r="L686" s="19">
        <f t="shared" si="793"/>
        <v>0</v>
      </c>
      <c r="M686" s="32"/>
      <c r="N686" s="19">
        <f t="shared" si="794"/>
        <v>0</v>
      </c>
      <c r="O686" s="42"/>
      <c r="P686" s="42"/>
      <c r="Q686" s="42"/>
      <c r="R686" s="42"/>
      <c r="S686" s="19">
        <f t="shared" si="795"/>
        <v>0</v>
      </c>
      <c r="T686" s="42">
        <f t="shared" si="796"/>
        <v>0</v>
      </c>
      <c r="U686" s="42" t="e">
        <f>SUMIF(#REF!,A686,#REF!)</f>
        <v>#REF!</v>
      </c>
      <c r="V686" s="42" t="e">
        <f>SUMIF(#REF!,A686,#REF!)</f>
        <v>#REF!</v>
      </c>
      <c r="W686" s="42" t="e">
        <f t="shared" si="797"/>
        <v>#REF!</v>
      </c>
      <c r="X686" s="42" t="e">
        <f t="shared" si="798"/>
        <v>#REF!</v>
      </c>
      <c r="Y686" s="42" t="e">
        <f t="shared" si="799"/>
        <v>#REF!</v>
      </c>
      <c r="Z686" s="116" t="e">
        <f t="shared" si="800"/>
        <v>#REF!</v>
      </c>
      <c r="AA686" s="120">
        <f t="shared" si="801"/>
        <v>0</v>
      </c>
      <c r="AB686" s="153">
        <f t="shared" si="769"/>
        <v>0</v>
      </c>
      <c r="AC686" s="1"/>
      <c r="AD686" s="1"/>
      <c r="AE686" s="1"/>
      <c r="AF686" s="1"/>
      <c r="AG686" s="1"/>
      <c r="AH686" s="1"/>
      <c r="AI686" s="1"/>
      <c r="AJ686" s="1"/>
      <c r="AK686" s="1"/>
      <c r="AL686" s="1"/>
      <c r="AM686" s="1"/>
      <c r="AN686" s="1"/>
      <c r="AO686" s="1"/>
    </row>
    <row r="687" spans="1:41" s="3" customFormat="1">
      <c r="A687" s="180">
        <v>5370</v>
      </c>
      <c r="B687" s="53" t="s">
        <v>963</v>
      </c>
      <c r="C687" s="53" t="s">
        <v>1030</v>
      </c>
      <c r="D687" s="7"/>
      <c r="E687" s="9"/>
      <c r="F687" s="70">
        <v>1</v>
      </c>
      <c r="G687" s="71"/>
      <c r="H687" s="72">
        <f t="shared" si="815"/>
        <v>1</v>
      </c>
      <c r="I687" s="70">
        <v>1</v>
      </c>
      <c r="J687" s="71" t="s">
        <v>216</v>
      </c>
      <c r="K687" s="73">
        <f>SUMIF(exportMMB!D:D,budgetMMB!A687,exportMMB!F:F)</f>
        <v>0</v>
      </c>
      <c r="L687" s="19">
        <f t="shared" si="793"/>
        <v>0</v>
      </c>
      <c r="M687" s="32"/>
      <c r="N687" s="19">
        <f t="shared" si="794"/>
        <v>0</v>
      </c>
      <c r="O687" s="42"/>
      <c r="P687" s="42"/>
      <c r="Q687" s="42"/>
      <c r="R687" s="42"/>
      <c r="S687" s="19">
        <f t="shared" si="795"/>
        <v>0</v>
      </c>
      <c r="T687" s="42">
        <f t="shared" si="796"/>
        <v>0</v>
      </c>
      <c r="U687" s="42" t="e">
        <f>SUMIF(#REF!,A687,#REF!)</f>
        <v>#REF!</v>
      </c>
      <c r="V687" s="42" t="e">
        <f>SUMIF(#REF!,A687,#REF!)</f>
        <v>#REF!</v>
      </c>
      <c r="W687" s="42" t="e">
        <f t="shared" si="797"/>
        <v>#REF!</v>
      </c>
      <c r="X687" s="42" t="e">
        <f t="shared" si="798"/>
        <v>#REF!</v>
      </c>
      <c r="Y687" s="42" t="e">
        <f t="shared" si="799"/>
        <v>#REF!</v>
      </c>
      <c r="Z687" s="116" t="e">
        <f t="shared" si="800"/>
        <v>#REF!</v>
      </c>
      <c r="AA687" s="120">
        <f t="shared" si="801"/>
        <v>0</v>
      </c>
      <c r="AB687" s="153">
        <f t="shared" si="769"/>
        <v>0</v>
      </c>
      <c r="AC687" s="1"/>
      <c r="AD687" s="1"/>
      <c r="AE687" s="1"/>
      <c r="AF687" s="1"/>
      <c r="AG687" s="1"/>
      <c r="AH687" s="1"/>
      <c r="AI687" s="1"/>
      <c r="AJ687" s="1"/>
      <c r="AK687" s="1"/>
      <c r="AL687" s="1"/>
      <c r="AM687" s="1"/>
      <c r="AN687" s="1"/>
      <c r="AO687" s="1"/>
    </row>
    <row r="688" spans="1:41" s="3" customFormat="1">
      <c r="A688" s="48">
        <v>5390</v>
      </c>
      <c r="B688" s="53" t="s">
        <v>600</v>
      </c>
      <c r="C688" s="53"/>
      <c r="D688" s="7"/>
      <c r="E688" s="9"/>
      <c r="F688" s="70">
        <v>1</v>
      </c>
      <c r="G688" s="71"/>
      <c r="H688" s="72">
        <f t="shared" si="815"/>
        <v>1</v>
      </c>
      <c r="I688" s="70">
        <v>1</v>
      </c>
      <c r="J688" s="71" t="s">
        <v>216</v>
      </c>
      <c r="K688" s="73">
        <f>SUMIF(exportMMB!D:D,budgetMMB!A688,exportMMB!F:F)</f>
        <v>0</v>
      </c>
      <c r="L688" s="19">
        <f t="shared" si="793"/>
        <v>0</v>
      </c>
      <c r="M688" s="32"/>
      <c r="N688" s="19">
        <f t="shared" si="794"/>
        <v>0</v>
      </c>
      <c r="O688" s="42"/>
      <c r="P688" s="42"/>
      <c r="Q688" s="42"/>
      <c r="R688" s="42"/>
      <c r="S688" s="19">
        <f t="shared" si="795"/>
        <v>0</v>
      </c>
      <c r="T688" s="45"/>
      <c r="U688" s="42" t="e">
        <f>SUMIF(#REF!,A688,#REF!)</f>
        <v>#REF!</v>
      </c>
      <c r="V688" s="42" t="e">
        <f>SUMIF(#REF!,A688,#REF!)</f>
        <v>#REF!</v>
      </c>
      <c r="W688" s="42" t="e">
        <f t="shared" si="797"/>
        <v>#REF!</v>
      </c>
      <c r="X688" s="42" t="e">
        <f t="shared" si="798"/>
        <v>#REF!</v>
      </c>
      <c r="Y688" s="42" t="e">
        <f t="shared" si="799"/>
        <v>#REF!</v>
      </c>
      <c r="Z688" s="116" t="e">
        <f t="shared" si="800"/>
        <v>#REF!</v>
      </c>
      <c r="AA688" s="120">
        <f t="shared" si="801"/>
        <v>0</v>
      </c>
      <c r="AB688" s="153">
        <f t="shared" si="769"/>
        <v>0</v>
      </c>
      <c r="AC688" s="1"/>
      <c r="AD688" s="1"/>
      <c r="AE688" s="1"/>
      <c r="AF688" s="1"/>
      <c r="AG688" s="1"/>
      <c r="AH688" s="1"/>
      <c r="AI688" s="1"/>
      <c r="AJ688" s="1"/>
      <c r="AK688" s="1"/>
      <c r="AL688" s="1"/>
      <c r="AM688" s="1"/>
      <c r="AN688" s="1"/>
      <c r="AO688" s="1"/>
    </row>
    <row r="689" spans="1:41" s="3" customFormat="1">
      <c r="A689" s="48">
        <v>5394</v>
      </c>
      <c r="B689" s="53" t="s">
        <v>617</v>
      </c>
      <c r="C689" s="53"/>
      <c r="D689" s="7"/>
      <c r="E689" s="9"/>
      <c r="F689" s="70">
        <v>1</v>
      </c>
      <c r="G689" s="71"/>
      <c r="H689" s="72">
        <f t="shared" si="815"/>
        <v>1</v>
      </c>
      <c r="I689" s="70">
        <v>1</v>
      </c>
      <c r="J689" s="71" t="s">
        <v>216</v>
      </c>
      <c r="K689" s="73">
        <f>SUMIF(exportMMB!D:D,budgetMMB!A689,exportMMB!F:F)</f>
        <v>0</v>
      </c>
      <c r="L689" s="19">
        <f t="shared" si="793"/>
        <v>0</v>
      </c>
      <c r="M689" s="32"/>
      <c r="N689" s="19">
        <f t="shared" si="794"/>
        <v>0</v>
      </c>
      <c r="O689" s="42"/>
      <c r="P689" s="42"/>
      <c r="Q689" s="42"/>
      <c r="R689" s="42"/>
      <c r="S689" s="19">
        <f t="shared" si="795"/>
        <v>0</v>
      </c>
      <c r="T689" s="45"/>
      <c r="U689" s="42" t="e">
        <f>SUMIF(#REF!,A689,#REF!)</f>
        <v>#REF!</v>
      </c>
      <c r="V689" s="42" t="e">
        <f>SUMIF(#REF!,A689,#REF!)</f>
        <v>#REF!</v>
      </c>
      <c r="W689" s="42" t="e">
        <f t="shared" si="797"/>
        <v>#REF!</v>
      </c>
      <c r="X689" s="42" t="e">
        <f t="shared" si="798"/>
        <v>#REF!</v>
      </c>
      <c r="Y689" s="42" t="e">
        <f t="shared" si="799"/>
        <v>#REF!</v>
      </c>
      <c r="Z689" s="116" t="e">
        <f t="shared" si="800"/>
        <v>#REF!</v>
      </c>
      <c r="AA689" s="120">
        <f t="shared" si="801"/>
        <v>0</v>
      </c>
      <c r="AB689" s="153">
        <f t="shared" si="769"/>
        <v>0</v>
      </c>
      <c r="AC689" s="1"/>
      <c r="AD689" s="1"/>
      <c r="AE689" s="1"/>
      <c r="AF689" s="1"/>
      <c r="AG689" s="1"/>
      <c r="AH689" s="1"/>
      <c r="AI689" s="1"/>
      <c r="AJ689" s="1"/>
      <c r="AK689" s="1"/>
      <c r="AL689" s="1"/>
      <c r="AM689" s="1"/>
      <c r="AN689" s="1"/>
      <c r="AO689" s="1"/>
    </row>
    <row r="690" spans="1:41" s="3" customFormat="1">
      <c r="A690" s="48"/>
      <c r="B690" s="55" t="s">
        <v>253</v>
      </c>
      <c r="C690" s="55"/>
      <c r="D690" s="7"/>
      <c r="E690" s="9"/>
      <c r="F690" s="70"/>
      <c r="G690" s="71"/>
      <c r="H690" s="72"/>
      <c r="I690" s="70"/>
      <c r="J690" s="71"/>
      <c r="K690" s="73"/>
      <c r="L690" s="21">
        <f>SUM(L669:L689)</f>
        <v>0</v>
      </c>
      <c r="M690" s="28">
        <f t="shared" ref="M690:R690" si="816">SUM(M669:M689)</f>
        <v>0</v>
      </c>
      <c r="N690" s="21">
        <f t="shared" si="816"/>
        <v>0</v>
      </c>
      <c r="O690" s="43">
        <f t="shared" si="816"/>
        <v>0</v>
      </c>
      <c r="P690" s="43">
        <f t="shared" si="816"/>
        <v>0</v>
      </c>
      <c r="Q690" s="43">
        <f t="shared" si="816"/>
        <v>0</v>
      </c>
      <c r="R690" s="43">
        <f t="shared" si="816"/>
        <v>0</v>
      </c>
      <c r="S690" s="21">
        <f>SUM(S669:S689)</f>
        <v>0</v>
      </c>
      <c r="T690" s="43">
        <f>SUM(T669:T689)</f>
        <v>0</v>
      </c>
      <c r="U690" s="46" t="e">
        <f t="shared" ref="U690:V690" si="817">SUM(U669:U689)</f>
        <v>#REF!</v>
      </c>
      <c r="V690" s="46" t="e">
        <f t="shared" si="817"/>
        <v>#REF!</v>
      </c>
      <c r="W690" s="46" t="e">
        <f t="shared" ref="W690:AA690" si="818">SUM(W669:W689)</f>
        <v>#REF!</v>
      </c>
      <c r="X690" s="46" t="e">
        <f t="shared" si="818"/>
        <v>#REF!</v>
      </c>
      <c r="Y690" s="46" t="e">
        <f t="shared" si="818"/>
        <v>#REF!</v>
      </c>
      <c r="Z690" s="142" t="e">
        <f t="shared" si="818"/>
        <v>#REF!</v>
      </c>
      <c r="AA690" s="143">
        <f t="shared" si="818"/>
        <v>0</v>
      </c>
      <c r="AB690" s="161">
        <f t="shared" ref="AB690" si="819">SUM(AB669:AB689)</f>
        <v>0</v>
      </c>
      <c r="AC690" s="1"/>
      <c r="AD690" s="1"/>
      <c r="AE690" s="1"/>
      <c r="AF690" s="1"/>
      <c r="AG690" s="1"/>
      <c r="AH690" s="1"/>
      <c r="AI690" s="1"/>
      <c r="AJ690" s="1"/>
      <c r="AK690" s="1"/>
      <c r="AL690" s="1"/>
      <c r="AM690" s="1"/>
      <c r="AN690" s="1"/>
      <c r="AO690" s="1"/>
    </row>
    <row r="691" spans="1:41" s="3" customFormat="1">
      <c r="A691" s="18"/>
      <c r="B691" s="55"/>
      <c r="C691" s="55"/>
      <c r="D691" s="7"/>
      <c r="E691" s="4"/>
      <c r="F691" s="70"/>
      <c r="G691" s="71"/>
      <c r="H691" s="72"/>
      <c r="I691" s="70"/>
      <c r="J691" s="74"/>
      <c r="K691" s="73"/>
      <c r="L691" s="24"/>
      <c r="M691" s="30"/>
      <c r="N691" s="24"/>
      <c r="O691" s="42"/>
      <c r="P691" s="42"/>
      <c r="Q691" s="42"/>
      <c r="R691" s="42"/>
      <c r="S691" s="19"/>
      <c r="T691" s="42"/>
      <c r="U691" s="42"/>
      <c r="V691" s="42"/>
      <c r="W691" s="42"/>
      <c r="X691" s="42"/>
      <c r="Y691" s="42"/>
      <c r="Z691" s="116"/>
      <c r="AA691" s="120"/>
      <c r="AB691" s="162"/>
      <c r="AC691" s="1"/>
      <c r="AD691" s="1"/>
      <c r="AE691" s="1"/>
      <c r="AF691" s="1"/>
      <c r="AG691" s="1"/>
      <c r="AH691" s="1"/>
      <c r="AI691" s="1"/>
      <c r="AJ691" s="1"/>
      <c r="AK691" s="1"/>
      <c r="AL691" s="1"/>
      <c r="AM691" s="1"/>
      <c r="AN691" s="1"/>
      <c r="AO691" s="1"/>
    </row>
    <row r="692" spans="1:41" s="3" customFormat="1">
      <c r="A692" s="50" t="s">
        <v>209</v>
      </c>
      <c r="B692" s="38" t="s">
        <v>977</v>
      </c>
      <c r="C692" s="38"/>
      <c r="D692" s="7"/>
      <c r="E692" s="9"/>
      <c r="F692" s="70"/>
      <c r="G692" s="71"/>
      <c r="H692" s="72"/>
      <c r="I692" s="70"/>
      <c r="J692" s="71"/>
      <c r="K692" s="73"/>
      <c r="L692" s="19"/>
      <c r="M692" s="32"/>
      <c r="N692" s="19"/>
      <c r="O692" s="42"/>
      <c r="P692" s="42"/>
      <c r="Q692" s="42"/>
      <c r="R692" s="42"/>
      <c r="S692" s="19"/>
      <c r="T692" s="42"/>
      <c r="U692" s="42"/>
      <c r="V692" s="42"/>
      <c r="W692" s="42"/>
      <c r="X692" s="42"/>
      <c r="Y692" s="42"/>
      <c r="Z692" s="116"/>
      <c r="AA692" s="120"/>
      <c r="AB692" s="162"/>
      <c r="AC692" s="1"/>
      <c r="AD692" s="1"/>
      <c r="AE692" s="1"/>
      <c r="AF692" s="1"/>
      <c r="AG692" s="1"/>
      <c r="AH692" s="1"/>
      <c r="AI692" s="1"/>
      <c r="AJ692" s="1"/>
      <c r="AK692" s="1"/>
      <c r="AL692" s="1"/>
      <c r="AM692" s="1"/>
      <c r="AN692" s="1"/>
      <c r="AO692" s="1"/>
    </row>
    <row r="693" spans="1:41" s="3" customFormat="1">
      <c r="A693" s="180">
        <v>5444</v>
      </c>
      <c r="B693" s="53" t="s">
        <v>463</v>
      </c>
      <c r="C693" s="53" t="s">
        <v>1030</v>
      </c>
      <c r="D693" s="7"/>
      <c r="E693" s="9"/>
      <c r="F693" s="70">
        <v>1</v>
      </c>
      <c r="G693" s="71"/>
      <c r="H693" s="72">
        <f t="shared" ref="H693:H698" si="820">SUM(E693:G693)</f>
        <v>1</v>
      </c>
      <c r="I693" s="70">
        <v>1</v>
      </c>
      <c r="J693" s="71" t="s">
        <v>216</v>
      </c>
      <c r="K693" s="73">
        <f>SUMIF(exportMMB!D:D,budgetMMB!A693,exportMMB!F:F)</f>
        <v>0</v>
      </c>
      <c r="L693" s="19">
        <f t="shared" ref="L693:L702" si="821">H693*I693*K693</f>
        <v>0</v>
      </c>
      <c r="M693" s="32"/>
      <c r="N693" s="19">
        <f t="shared" ref="N693:N702" si="822">MAX(L693-SUM(O693:R693),0)</f>
        <v>0</v>
      </c>
      <c r="O693" s="42"/>
      <c r="P693" s="42"/>
      <c r="Q693" s="42"/>
      <c r="R693" s="42"/>
      <c r="S693" s="19">
        <f t="shared" ref="S693:S702" si="823">L693-SUM(N693:R693)</f>
        <v>0</v>
      </c>
      <c r="T693" s="42">
        <f t="shared" ref="T693:T701" si="824">N693</f>
        <v>0</v>
      </c>
      <c r="U693" s="42" t="e">
        <f>SUMIF(#REF!,A693,#REF!)</f>
        <v>#REF!</v>
      </c>
      <c r="V693" s="42" t="e">
        <f>SUMIF(#REF!,A693,#REF!)</f>
        <v>#REF!</v>
      </c>
      <c r="W693" s="42" t="e">
        <f t="shared" ref="W693:W702" si="825">U693+V693</f>
        <v>#REF!</v>
      </c>
      <c r="X693" s="42" t="e">
        <f t="shared" ref="X693:X702" si="826">MAX(L693-W693,0)</f>
        <v>#REF!</v>
      </c>
      <c r="Y693" s="42" t="e">
        <f t="shared" ref="Y693:Y702" si="827">W693+X693</f>
        <v>#REF!</v>
      </c>
      <c r="Z693" s="116" t="e">
        <f t="shared" ref="Z693:Z702" si="828">L693-Y693</f>
        <v>#REF!</v>
      </c>
      <c r="AA693" s="120">
        <f t="shared" ref="AA693:AA702" si="829">AB693-L693</f>
        <v>0</v>
      </c>
      <c r="AB693" s="153">
        <f t="shared" si="769"/>
        <v>0</v>
      </c>
      <c r="AC693" s="1"/>
      <c r="AD693" s="1"/>
      <c r="AE693" s="1"/>
      <c r="AF693" s="1"/>
      <c r="AG693" s="1"/>
      <c r="AH693" s="1"/>
      <c r="AI693" s="1"/>
      <c r="AJ693" s="1"/>
      <c r="AK693" s="1"/>
      <c r="AL693" s="1"/>
      <c r="AM693" s="1"/>
      <c r="AN693" s="1"/>
      <c r="AO693" s="1"/>
    </row>
    <row r="694" spans="1:41" s="3" customFormat="1">
      <c r="A694" s="180" t="s">
        <v>464</v>
      </c>
      <c r="B694" s="53" t="s">
        <v>981</v>
      </c>
      <c r="C694" s="53" t="s">
        <v>1030</v>
      </c>
      <c r="D694" s="7"/>
      <c r="E694" s="9"/>
      <c r="F694" s="70">
        <v>1</v>
      </c>
      <c r="G694" s="71"/>
      <c r="H694" s="72">
        <f t="shared" si="820"/>
        <v>1</v>
      </c>
      <c r="I694" s="70">
        <v>1</v>
      </c>
      <c r="J694" s="71" t="s">
        <v>216</v>
      </c>
      <c r="K694" s="73">
        <f>SUMIF(exportMMB!D:D,budgetMMB!A694,exportMMB!F:F)</f>
        <v>0</v>
      </c>
      <c r="L694" s="19">
        <f t="shared" si="821"/>
        <v>0</v>
      </c>
      <c r="M694" s="32"/>
      <c r="N694" s="19">
        <f t="shared" si="822"/>
        <v>0</v>
      </c>
      <c r="O694" s="42"/>
      <c r="P694" s="42"/>
      <c r="Q694" s="42"/>
      <c r="R694" s="42"/>
      <c r="S694" s="19">
        <f t="shared" si="823"/>
        <v>0</v>
      </c>
      <c r="T694" s="42">
        <f t="shared" si="824"/>
        <v>0</v>
      </c>
      <c r="U694" s="42" t="e">
        <f>SUMIF(#REF!,A694,#REF!)</f>
        <v>#REF!</v>
      </c>
      <c r="V694" s="42" t="e">
        <f>SUMIF(#REF!,A694,#REF!)</f>
        <v>#REF!</v>
      </c>
      <c r="W694" s="42" t="e">
        <f t="shared" si="825"/>
        <v>#REF!</v>
      </c>
      <c r="X694" s="42" t="e">
        <f t="shared" si="826"/>
        <v>#REF!</v>
      </c>
      <c r="Y694" s="42" t="e">
        <f t="shared" si="827"/>
        <v>#REF!</v>
      </c>
      <c r="Z694" s="116" t="e">
        <f t="shared" si="828"/>
        <v>#REF!</v>
      </c>
      <c r="AA694" s="120">
        <f t="shared" si="829"/>
        <v>0</v>
      </c>
      <c r="AB694" s="153">
        <f t="shared" si="769"/>
        <v>0</v>
      </c>
      <c r="AC694" s="1"/>
      <c r="AD694" s="1"/>
      <c r="AE694" s="1"/>
      <c r="AF694" s="1"/>
      <c r="AG694" s="1"/>
      <c r="AH694" s="1"/>
      <c r="AI694" s="1"/>
      <c r="AJ694" s="1"/>
      <c r="AK694" s="1"/>
      <c r="AL694" s="1"/>
      <c r="AM694" s="1"/>
      <c r="AN694" s="1"/>
      <c r="AO694" s="1"/>
    </row>
    <row r="695" spans="1:41" s="3" customFormat="1">
      <c r="A695" s="180" t="s">
        <v>465</v>
      </c>
      <c r="B695" s="53" t="s">
        <v>982</v>
      </c>
      <c r="C695" s="53" t="s">
        <v>1030</v>
      </c>
      <c r="D695" s="7"/>
      <c r="E695" s="9"/>
      <c r="F695" s="70">
        <v>1</v>
      </c>
      <c r="G695" s="71"/>
      <c r="H695" s="72">
        <f t="shared" si="820"/>
        <v>1</v>
      </c>
      <c r="I695" s="70">
        <v>1</v>
      </c>
      <c r="J695" s="71" t="s">
        <v>216</v>
      </c>
      <c r="K695" s="73">
        <f>SUMIF(exportMMB!D:D,budgetMMB!A695,exportMMB!F:F)</f>
        <v>0</v>
      </c>
      <c r="L695" s="19">
        <f t="shared" si="821"/>
        <v>0</v>
      </c>
      <c r="M695" s="32"/>
      <c r="N695" s="19">
        <f t="shared" si="822"/>
        <v>0</v>
      </c>
      <c r="O695" s="42"/>
      <c r="P695" s="42"/>
      <c r="Q695" s="42"/>
      <c r="R695" s="42"/>
      <c r="S695" s="19">
        <f t="shared" si="823"/>
        <v>0</v>
      </c>
      <c r="T695" s="42">
        <f t="shared" si="824"/>
        <v>0</v>
      </c>
      <c r="U695" s="42" t="e">
        <f>SUMIF(#REF!,A695,#REF!)</f>
        <v>#REF!</v>
      </c>
      <c r="V695" s="42" t="e">
        <f>SUMIF(#REF!,A695,#REF!)</f>
        <v>#REF!</v>
      </c>
      <c r="W695" s="42" t="e">
        <f t="shared" si="825"/>
        <v>#REF!</v>
      </c>
      <c r="X695" s="42" t="e">
        <f t="shared" si="826"/>
        <v>#REF!</v>
      </c>
      <c r="Y695" s="42" t="e">
        <f t="shared" si="827"/>
        <v>#REF!</v>
      </c>
      <c r="Z695" s="116" t="e">
        <f t="shared" si="828"/>
        <v>#REF!</v>
      </c>
      <c r="AA695" s="120">
        <f t="shared" si="829"/>
        <v>0</v>
      </c>
      <c r="AB695" s="153">
        <f t="shared" si="769"/>
        <v>0</v>
      </c>
      <c r="AC695" s="1"/>
      <c r="AD695" s="1"/>
      <c r="AE695" s="1"/>
      <c r="AF695" s="1"/>
      <c r="AG695" s="1"/>
      <c r="AH695" s="1"/>
      <c r="AI695" s="1"/>
      <c r="AJ695" s="1"/>
      <c r="AK695" s="1"/>
      <c r="AL695" s="1"/>
      <c r="AM695" s="1"/>
      <c r="AN695" s="1"/>
      <c r="AO695" s="1"/>
    </row>
    <row r="696" spans="1:41" s="3" customFormat="1">
      <c r="A696" s="180" t="s">
        <v>996</v>
      </c>
      <c r="B696" s="53" t="s">
        <v>978</v>
      </c>
      <c r="C696" s="53" t="s">
        <v>1030</v>
      </c>
      <c r="D696" s="7"/>
      <c r="E696" s="4"/>
      <c r="F696" s="70">
        <v>1</v>
      </c>
      <c r="G696" s="71"/>
      <c r="H696" s="72">
        <f t="shared" ref="H696" si="830">SUM(E696:G696)</f>
        <v>1</v>
      </c>
      <c r="I696" s="70">
        <v>1</v>
      </c>
      <c r="J696" s="71" t="s">
        <v>216</v>
      </c>
      <c r="K696" s="73">
        <f>SUMIF(exportMMB!D:D,budgetMMB!A696,exportMMB!F:F)</f>
        <v>0</v>
      </c>
      <c r="L696" s="19">
        <f t="shared" ref="L696" si="831">H696*I696*K696</f>
        <v>0</v>
      </c>
      <c r="M696" s="32"/>
      <c r="N696" s="19">
        <f t="shared" si="822"/>
        <v>0</v>
      </c>
      <c r="O696" s="42"/>
      <c r="P696" s="42"/>
      <c r="Q696" s="42"/>
      <c r="R696" s="42"/>
      <c r="S696" s="19">
        <f t="shared" si="823"/>
        <v>0</v>
      </c>
      <c r="T696" s="42">
        <f t="shared" ref="T696" si="832">N696</f>
        <v>0</v>
      </c>
      <c r="U696" s="42" t="e">
        <f>SUMIF(#REF!,A696,#REF!)</f>
        <v>#REF!</v>
      </c>
      <c r="V696" s="42" t="e">
        <f>SUMIF(#REF!,A696,#REF!)</f>
        <v>#REF!</v>
      </c>
      <c r="W696" s="42" t="e">
        <f t="shared" ref="W696" si="833">U696+V696</f>
        <v>#REF!</v>
      </c>
      <c r="X696" s="42" t="e">
        <f t="shared" si="826"/>
        <v>#REF!</v>
      </c>
      <c r="Y696" s="42" t="e">
        <f t="shared" ref="Y696" si="834">W696+X696</f>
        <v>#REF!</v>
      </c>
      <c r="Z696" s="116" t="e">
        <f t="shared" si="828"/>
        <v>#REF!</v>
      </c>
      <c r="AA696" s="120">
        <f t="shared" si="829"/>
        <v>0</v>
      </c>
      <c r="AB696" s="153">
        <f t="shared" si="769"/>
        <v>0</v>
      </c>
      <c r="AC696" s="1"/>
      <c r="AD696" s="1"/>
      <c r="AE696" s="1"/>
      <c r="AF696" s="1"/>
      <c r="AG696" s="1"/>
      <c r="AH696" s="1"/>
      <c r="AI696" s="1"/>
      <c r="AJ696" s="1"/>
      <c r="AK696" s="1"/>
      <c r="AL696" s="1"/>
      <c r="AM696" s="1"/>
      <c r="AN696" s="1"/>
      <c r="AO696" s="1"/>
    </row>
    <row r="697" spans="1:41" s="3" customFormat="1">
      <c r="A697" s="180">
        <v>5450</v>
      </c>
      <c r="B697" s="53" t="s">
        <v>983</v>
      </c>
      <c r="C697" s="53" t="s">
        <v>1030</v>
      </c>
      <c r="D697" s="7"/>
      <c r="E697" s="9"/>
      <c r="F697" s="70">
        <v>1</v>
      </c>
      <c r="G697" s="71"/>
      <c r="H697" s="72">
        <f t="shared" si="820"/>
        <v>1</v>
      </c>
      <c r="I697" s="70">
        <v>1</v>
      </c>
      <c r="J697" s="71" t="s">
        <v>216</v>
      </c>
      <c r="K697" s="73">
        <f>SUMIF(exportMMB!D:D,budgetMMB!A697,exportMMB!F:F)</f>
        <v>0</v>
      </c>
      <c r="L697" s="19">
        <f t="shared" si="821"/>
        <v>0</v>
      </c>
      <c r="M697" s="32"/>
      <c r="N697" s="19">
        <f t="shared" si="822"/>
        <v>0</v>
      </c>
      <c r="O697" s="42"/>
      <c r="P697" s="42"/>
      <c r="Q697" s="42"/>
      <c r="R697" s="42"/>
      <c r="S697" s="19">
        <f t="shared" si="823"/>
        <v>0</v>
      </c>
      <c r="T697" s="42">
        <f t="shared" si="824"/>
        <v>0</v>
      </c>
      <c r="U697" s="42" t="e">
        <f>SUMIF(#REF!,A697,#REF!)</f>
        <v>#REF!</v>
      </c>
      <c r="V697" s="42" t="e">
        <f>SUMIF(#REF!,A697,#REF!)</f>
        <v>#REF!</v>
      </c>
      <c r="W697" s="42" t="e">
        <f t="shared" si="825"/>
        <v>#REF!</v>
      </c>
      <c r="X697" s="42" t="e">
        <f t="shared" si="826"/>
        <v>#REF!</v>
      </c>
      <c r="Y697" s="42" t="e">
        <f t="shared" si="827"/>
        <v>#REF!</v>
      </c>
      <c r="Z697" s="116" t="e">
        <f t="shared" si="828"/>
        <v>#REF!</v>
      </c>
      <c r="AA697" s="120">
        <f t="shared" si="829"/>
        <v>0</v>
      </c>
      <c r="AB697" s="153">
        <f t="shared" si="769"/>
        <v>0</v>
      </c>
      <c r="AC697" s="1"/>
      <c r="AD697" s="1"/>
      <c r="AE697" s="1"/>
      <c r="AF697" s="1"/>
      <c r="AG697" s="1"/>
      <c r="AH697" s="1"/>
      <c r="AI697" s="1"/>
      <c r="AJ697" s="1"/>
      <c r="AK697" s="1"/>
      <c r="AL697" s="1"/>
      <c r="AM697" s="1"/>
      <c r="AN697" s="1"/>
      <c r="AO697" s="1"/>
    </row>
    <row r="698" spans="1:41" s="3" customFormat="1">
      <c r="A698" s="180">
        <v>5451</v>
      </c>
      <c r="B698" s="53" t="s">
        <v>985</v>
      </c>
      <c r="C698" s="53" t="s">
        <v>1030</v>
      </c>
      <c r="D698" s="7"/>
      <c r="E698" s="9"/>
      <c r="F698" s="70">
        <v>1</v>
      </c>
      <c r="G698" s="71"/>
      <c r="H698" s="72">
        <f t="shared" si="820"/>
        <v>1</v>
      </c>
      <c r="I698" s="70">
        <v>1</v>
      </c>
      <c r="J698" s="71" t="s">
        <v>216</v>
      </c>
      <c r="K698" s="73">
        <f>SUMIF(exportMMB!D:D,budgetMMB!A698,exportMMB!F:F)</f>
        <v>0</v>
      </c>
      <c r="L698" s="19">
        <f t="shared" si="821"/>
        <v>0</v>
      </c>
      <c r="M698" s="32"/>
      <c r="N698" s="19">
        <f t="shared" si="822"/>
        <v>0</v>
      </c>
      <c r="O698" s="42"/>
      <c r="P698" s="42"/>
      <c r="Q698" s="42"/>
      <c r="R698" s="42"/>
      <c r="S698" s="19">
        <f t="shared" si="823"/>
        <v>0</v>
      </c>
      <c r="T698" s="42">
        <f t="shared" si="824"/>
        <v>0</v>
      </c>
      <c r="U698" s="42" t="e">
        <f>SUMIF(#REF!,A698,#REF!)</f>
        <v>#REF!</v>
      </c>
      <c r="V698" s="42" t="e">
        <f>SUMIF(#REF!,A698,#REF!)</f>
        <v>#REF!</v>
      </c>
      <c r="W698" s="42" t="e">
        <f t="shared" si="825"/>
        <v>#REF!</v>
      </c>
      <c r="X698" s="42" t="e">
        <f t="shared" si="826"/>
        <v>#REF!</v>
      </c>
      <c r="Y698" s="42" t="e">
        <f t="shared" si="827"/>
        <v>#REF!</v>
      </c>
      <c r="Z698" s="116" t="e">
        <f t="shared" si="828"/>
        <v>#REF!</v>
      </c>
      <c r="AA698" s="120">
        <f t="shared" si="829"/>
        <v>0</v>
      </c>
      <c r="AB698" s="153">
        <f t="shared" si="769"/>
        <v>0</v>
      </c>
      <c r="AC698" s="1"/>
      <c r="AD698" s="1"/>
      <c r="AE698" s="1"/>
      <c r="AF698" s="1"/>
      <c r="AG698" s="1"/>
      <c r="AH698" s="1"/>
      <c r="AI698" s="1"/>
      <c r="AJ698" s="1"/>
      <c r="AK698" s="1"/>
      <c r="AL698" s="1"/>
      <c r="AM698" s="1"/>
      <c r="AN698" s="1"/>
      <c r="AO698" s="1"/>
    </row>
    <row r="699" spans="1:41" s="3" customFormat="1">
      <c r="A699" s="180">
        <v>5456</v>
      </c>
      <c r="B699" s="53" t="s">
        <v>993</v>
      </c>
      <c r="C699" s="53" t="s">
        <v>1030</v>
      </c>
      <c r="D699" s="7"/>
      <c r="E699" s="9"/>
      <c r="F699" s="70">
        <v>1</v>
      </c>
      <c r="G699" s="71"/>
      <c r="H699" s="72">
        <f t="shared" ref="H699:H707" si="835">SUM(E699:G699)</f>
        <v>1</v>
      </c>
      <c r="I699" s="70">
        <v>1</v>
      </c>
      <c r="J699" s="71" t="s">
        <v>216</v>
      </c>
      <c r="K699" s="73">
        <f>SUMIF(exportMMB!D:D,budgetMMB!A699,exportMMB!F:F)</f>
        <v>0</v>
      </c>
      <c r="L699" s="19">
        <f t="shared" si="821"/>
        <v>0</v>
      </c>
      <c r="M699" s="32"/>
      <c r="N699" s="19">
        <f t="shared" si="822"/>
        <v>0</v>
      </c>
      <c r="O699" s="42"/>
      <c r="P699" s="42"/>
      <c r="Q699" s="42"/>
      <c r="R699" s="42"/>
      <c r="S699" s="19">
        <f t="shared" si="823"/>
        <v>0</v>
      </c>
      <c r="T699" s="42">
        <f t="shared" si="824"/>
        <v>0</v>
      </c>
      <c r="U699" s="42" t="e">
        <f>SUMIF(#REF!,A699,#REF!)</f>
        <v>#REF!</v>
      </c>
      <c r="V699" s="42" t="e">
        <f>SUMIF(#REF!,A699,#REF!)</f>
        <v>#REF!</v>
      </c>
      <c r="W699" s="42" t="e">
        <f t="shared" si="825"/>
        <v>#REF!</v>
      </c>
      <c r="X699" s="42" t="e">
        <f t="shared" si="826"/>
        <v>#REF!</v>
      </c>
      <c r="Y699" s="42" t="e">
        <f t="shared" si="827"/>
        <v>#REF!</v>
      </c>
      <c r="Z699" s="116" t="e">
        <f t="shared" si="828"/>
        <v>#REF!</v>
      </c>
      <c r="AA699" s="120">
        <f t="shared" si="829"/>
        <v>0</v>
      </c>
      <c r="AB699" s="153">
        <f t="shared" si="769"/>
        <v>0</v>
      </c>
      <c r="AC699" s="1"/>
      <c r="AD699" s="1"/>
      <c r="AE699" s="1"/>
      <c r="AF699" s="1"/>
      <c r="AG699" s="1"/>
      <c r="AH699" s="1"/>
      <c r="AI699" s="1"/>
      <c r="AJ699" s="1"/>
      <c r="AK699" s="1"/>
      <c r="AL699" s="1"/>
      <c r="AM699" s="1"/>
      <c r="AN699" s="1"/>
      <c r="AO699" s="1"/>
    </row>
    <row r="700" spans="1:41" s="3" customFormat="1">
      <c r="A700" s="180">
        <v>5470</v>
      </c>
      <c r="B700" s="53" t="s">
        <v>994</v>
      </c>
      <c r="C700" s="53" t="s">
        <v>1030</v>
      </c>
      <c r="D700" s="7"/>
      <c r="E700" s="9"/>
      <c r="F700" s="70">
        <v>1</v>
      </c>
      <c r="G700" s="71"/>
      <c r="H700" s="72">
        <f t="shared" si="835"/>
        <v>1</v>
      </c>
      <c r="I700" s="70">
        <v>1</v>
      </c>
      <c r="J700" s="71" t="s">
        <v>216</v>
      </c>
      <c r="K700" s="73">
        <f>SUMIF(exportMMB!D:D,budgetMMB!A700,exportMMB!F:F)</f>
        <v>0</v>
      </c>
      <c r="L700" s="19">
        <f t="shared" si="821"/>
        <v>0</v>
      </c>
      <c r="M700" s="32"/>
      <c r="N700" s="19">
        <f t="shared" si="822"/>
        <v>0</v>
      </c>
      <c r="O700" s="42"/>
      <c r="P700" s="42"/>
      <c r="Q700" s="42"/>
      <c r="R700" s="42"/>
      <c r="S700" s="19">
        <f t="shared" si="823"/>
        <v>0</v>
      </c>
      <c r="T700" s="42">
        <f t="shared" si="824"/>
        <v>0</v>
      </c>
      <c r="U700" s="42" t="e">
        <f>SUMIF(#REF!,A700,#REF!)</f>
        <v>#REF!</v>
      </c>
      <c r="V700" s="42" t="e">
        <f>SUMIF(#REF!,A700,#REF!)</f>
        <v>#REF!</v>
      </c>
      <c r="W700" s="42" t="e">
        <f t="shared" si="825"/>
        <v>#REF!</v>
      </c>
      <c r="X700" s="42" t="e">
        <f t="shared" si="826"/>
        <v>#REF!</v>
      </c>
      <c r="Y700" s="42" t="e">
        <f t="shared" si="827"/>
        <v>#REF!</v>
      </c>
      <c r="Z700" s="116" t="e">
        <f t="shared" si="828"/>
        <v>#REF!</v>
      </c>
      <c r="AA700" s="120">
        <f t="shared" si="829"/>
        <v>0</v>
      </c>
      <c r="AB700" s="153">
        <f t="shared" si="769"/>
        <v>0</v>
      </c>
      <c r="AC700" s="1"/>
      <c r="AD700" s="1"/>
      <c r="AE700" s="1"/>
      <c r="AF700" s="1"/>
      <c r="AG700" s="1"/>
      <c r="AH700" s="1"/>
      <c r="AI700" s="1"/>
      <c r="AJ700" s="1"/>
      <c r="AK700" s="1"/>
      <c r="AL700" s="1"/>
      <c r="AM700" s="1"/>
      <c r="AN700" s="1"/>
      <c r="AO700" s="1"/>
    </row>
    <row r="701" spans="1:41" s="3" customFormat="1">
      <c r="A701" s="180" t="s">
        <v>984</v>
      </c>
      <c r="B701" s="53" t="s">
        <v>995</v>
      </c>
      <c r="C701" s="53" t="s">
        <v>1030</v>
      </c>
      <c r="D701" s="7"/>
      <c r="E701" s="4"/>
      <c r="F701" s="9">
        <v>1</v>
      </c>
      <c r="G701" s="11"/>
      <c r="H701" s="8">
        <f t="shared" ref="H701" si="836">SUM(E701:G701)</f>
        <v>1</v>
      </c>
      <c r="I701" s="4">
        <v>1</v>
      </c>
      <c r="J701" s="9" t="s">
        <v>216</v>
      </c>
      <c r="K701" s="73">
        <f>SUMIF(exportMMB!D:D,budgetMMB!A701,exportMMB!F:F)</f>
        <v>0</v>
      </c>
      <c r="L701" s="19">
        <f t="shared" si="821"/>
        <v>0</v>
      </c>
      <c r="M701" s="32"/>
      <c r="N701" s="19">
        <f t="shared" si="822"/>
        <v>0</v>
      </c>
      <c r="O701" s="42"/>
      <c r="P701" s="42"/>
      <c r="Q701" s="42"/>
      <c r="R701" s="42"/>
      <c r="S701" s="19">
        <f t="shared" si="823"/>
        <v>0</v>
      </c>
      <c r="T701" s="42">
        <f t="shared" si="824"/>
        <v>0</v>
      </c>
      <c r="U701" s="42" t="e">
        <f>SUMIF(#REF!,A701,#REF!)</f>
        <v>#REF!</v>
      </c>
      <c r="V701" s="42" t="e">
        <f>SUMIF(#REF!,A701,#REF!)</f>
        <v>#REF!</v>
      </c>
      <c r="W701" s="42" t="e">
        <f t="shared" si="825"/>
        <v>#REF!</v>
      </c>
      <c r="X701" s="42" t="e">
        <f t="shared" si="826"/>
        <v>#REF!</v>
      </c>
      <c r="Y701" s="42" t="e">
        <f t="shared" si="827"/>
        <v>#REF!</v>
      </c>
      <c r="Z701" s="116" t="e">
        <f t="shared" si="828"/>
        <v>#REF!</v>
      </c>
      <c r="AA701" s="120">
        <f t="shared" si="829"/>
        <v>0</v>
      </c>
      <c r="AB701" s="153">
        <f t="shared" si="769"/>
        <v>0</v>
      </c>
      <c r="AC701" s="1"/>
      <c r="AD701" s="1"/>
      <c r="AE701" s="1"/>
      <c r="AF701" s="1"/>
      <c r="AG701" s="1"/>
      <c r="AH701" s="1"/>
      <c r="AI701" s="1"/>
      <c r="AJ701" s="1"/>
      <c r="AK701" s="1"/>
      <c r="AL701" s="1"/>
      <c r="AM701" s="1"/>
      <c r="AN701" s="1"/>
      <c r="AO701" s="1"/>
    </row>
    <row r="702" spans="1:41" s="3" customFormat="1">
      <c r="A702" s="48" t="s">
        <v>466</v>
      </c>
      <c r="B702" s="53" t="s">
        <v>617</v>
      </c>
      <c r="C702" s="53"/>
      <c r="D702" s="7"/>
      <c r="E702" s="9"/>
      <c r="F702" s="70">
        <v>1</v>
      </c>
      <c r="G702" s="71"/>
      <c r="H702" s="72">
        <f t="shared" si="835"/>
        <v>1</v>
      </c>
      <c r="I702" s="70">
        <v>1</v>
      </c>
      <c r="J702" s="71" t="s">
        <v>216</v>
      </c>
      <c r="K702" s="73">
        <f>SUMIF(exportMMB!D:D,budgetMMB!A702,exportMMB!F:F)</f>
        <v>0</v>
      </c>
      <c r="L702" s="19">
        <f t="shared" si="821"/>
        <v>0</v>
      </c>
      <c r="M702" s="32"/>
      <c r="N702" s="19">
        <f t="shared" si="822"/>
        <v>0</v>
      </c>
      <c r="O702" s="42"/>
      <c r="P702" s="42"/>
      <c r="Q702" s="42"/>
      <c r="R702" s="42"/>
      <c r="S702" s="19">
        <f t="shared" si="823"/>
        <v>0</v>
      </c>
      <c r="T702" s="45"/>
      <c r="U702" s="42" t="e">
        <f>SUMIF(#REF!,A702,#REF!)</f>
        <v>#REF!</v>
      </c>
      <c r="V702" s="42" t="e">
        <f>SUMIF(#REF!,A702,#REF!)</f>
        <v>#REF!</v>
      </c>
      <c r="W702" s="42" t="e">
        <f t="shared" si="825"/>
        <v>#REF!</v>
      </c>
      <c r="X702" s="42" t="e">
        <f t="shared" si="826"/>
        <v>#REF!</v>
      </c>
      <c r="Y702" s="42" t="e">
        <f t="shared" si="827"/>
        <v>#REF!</v>
      </c>
      <c r="Z702" s="116" t="e">
        <f t="shared" si="828"/>
        <v>#REF!</v>
      </c>
      <c r="AA702" s="120">
        <f t="shared" si="829"/>
        <v>0</v>
      </c>
      <c r="AB702" s="153">
        <f t="shared" si="769"/>
        <v>0</v>
      </c>
      <c r="AC702" s="1"/>
      <c r="AD702" s="1"/>
      <c r="AE702" s="1"/>
      <c r="AF702" s="1"/>
      <c r="AG702" s="1"/>
      <c r="AH702" s="1"/>
      <c r="AI702" s="1"/>
      <c r="AJ702" s="1"/>
      <c r="AK702" s="1"/>
      <c r="AL702" s="1"/>
      <c r="AM702" s="1"/>
      <c r="AN702" s="1"/>
      <c r="AO702" s="1"/>
    </row>
    <row r="703" spans="1:41" s="3" customFormat="1">
      <c r="A703" s="18"/>
      <c r="B703" s="55" t="s">
        <v>253</v>
      </c>
      <c r="C703" s="55"/>
      <c r="D703" s="7"/>
      <c r="E703" s="4"/>
      <c r="F703" s="70"/>
      <c r="G703" s="71"/>
      <c r="H703" s="72"/>
      <c r="I703" s="70"/>
      <c r="J703" s="71"/>
      <c r="K703" s="73"/>
      <c r="L703" s="21">
        <f>SUM(L693:L702)</f>
        <v>0</v>
      </c>
      <c r="M703" s="28">
        <f t="shared" ref="M703:R703" si="837">SUM(M693:M702)</f>
        <v>0</v>
      </c>
      <c r="N703" s="21">
        <f t="shared" si="837"/>
        <v>0</v>
      </c>
      <c r="O703" s="43">
        <f t="shared" si="837"/>
        <v>0</v>
      </c>
      <c r="P703" s="43">
        <f t="shared" si="837"/>
        <v>0</v>
      </c>
      <c r="Q703" s="43">
        <f t="shared" ref="Q703" si="838">SUM(Q693:Q702)</f>
        <v>0</v>
      </c>
      <c r="R703" s="43">
        <f t="shared" si="837"/>
        <v>0</v>
      </c>
      <c r="S703" s="21">
        <f t="shared" ref="S703:AB703" si="839">SUM(S693:S702)</f>
        <v>0</v>
      </c>
      <c r="T703" s="43">
        <f t="shared" si="839"/>
        <v>0</v>
      </c>
      <c r="U703" s="43" t="e">
        <f t="shared" si="839"/>
        <v>#REF!</v>
      </c>
      <c r="V703" s="43" t="e">
        <f t="shared" si="839"/>
        <v>#REF!</v>
      </c>
      <c r="W703" s="43" t="e">
        <f t="shared" si="839"/>
        <v>#REF!</v>
      </c>
      <c r="X703" s="43" t="e">
        <f t="shared" si="839"/>
        <v>#REF!</v>
      </c>
      <c r="Y703" s="43" t="e">
        <f t="shared" si="839"/>
        <v>#REF!</v>
      </c>
      <c r="Z703" s="142" t="e">
        <f t="shared" si="839"/>
        <v>#REF!</v>
      </c>
      <c r="AA703" s="43">
        <f t="shared" si="839"/>
        <v>0</v>
      </c>
      <c r="AB703" s="161">
        <f t="shared" si="839"/>
        <v>0</v>
      </c>
      <c r="AC703" s="1"/>
      <c r="AD703" s="1"/>
      <c r="AE703" s="1"/>
      <c r="AF703" s="1"/>
      <c r="AG703" s="1"/>
      <c r="AH703" s="1"/>
      <c r="AI703" s="1"/>
      <c r="AJ703" s="1"/>
      <c r="AK703" s="1"/>
      <c r="AL703" s="1"/>
      <c r="AM703" s="1"/>
      <c r="AN703" s="1"/>
      <c r="AO703" s="1"/>
    </row>
    <row r="704" spans="1:41" s="3" customFormat="1">
      <c r="A704" s="18"/>
      <c r="B704" s="55"/>
      <c r="C704" s="55"/>
      <c r="D704" s="7"/>
      <c r="E704" s="4"/>
      <c r="F704" s="70"/>
      <c r="G704" s="71"/>
      <c r="H704" s="72"/>
      <c r="I704" s="70"/>
      <c r="J704" s="74"/>
      <c r="K704" s="73"/>
      <c r="L704" s="24"/>
      <c r="M704" s="30"/>
      <c r="N704" s="24"/>
      <c r="O704" s="42"/>
      <c r="P704" s="42"/>
      <c r="Q704" s="42"/>
      <c r="R704" s="42"/>
      <c r="S704" s="19"/>
      <c r="T704" s="42"/>
      <c r="U704" s="42"/>
      <c r="V704" s="42"/>
      <c r="W704" s="42"/>
      <c r="X704" s="42"/>
      <c r="Y704" s="42"/>
      <c r="Z704" s="116"/>
      <c r="AA704" s="120"/>
      <c r="AB704" s="162"/>
      <c r="AC704" s="1"/>
      <c r="AD704" s="1"/>
      <c r="AE704" s="1"/>
      <c r="AF704" s="1"/>
      <c r="AG704" s="1"/>
      <c r="AH704" s="1"/>
      <c r="AI704" s="1"/>
      <c r="AJ704" s="1"/>
      <c r="AK704" s="1"/>
      <c r="AL704" s="1"/>
      <c r="AM704" s="1"/>
      <c r="AN704" s="1"/>
      <c r="AO704" s="1"/>
    </row>
    <row r="705" spans="1:41" s="3" customFormat="1">
      <c r="A705" s="50" t="s">
        <v>211</v>
      </c>
      <c r="B705" s="38" t="s">
        <v>103</v>
      </c>
      <c r="C705" s="38"/>
      <c r="D705" s="7"/>
      <c r="E705" s="4"/>
      <c r="F705" s="70"/>
      <c r="G705" s="71"/>
      <c r="H705" s="72"/>
      <c r="I705" s="70"/>
      <c r="J705" s="70"/>
      <c r="K705" s="73"/>
      <c r="L705" s="19"/>
      <c r="M705" s="32"/>
      <c r="N705" s="19"/>
      <c r="O705" s="42"/>
      <c r="P705" s="42"/>
      <c r="Q705" s="42"/>
      <c r="R705" s="42"/>
      <c r="S705" s="19"/>
      <c r="T705" s="42"/>
      <c r="U705" s="42"/>
      <c r="V705" s="42"/>
      <c r="W705" s="42"/>
      <c r="X705" s="42"/>
      <c r="Y705" s="46"/>
      <c r="Z705" s="116"/>
      <c r="AA705" s="120"/>
      <c r="AB705" s="162"/>
      <c r="AC705" s="1"/>
      <c r="AD705" s="1"/>
      <c r="AE705" s="1"/>
      <c r="AF705" s="1"/>
      <c r="AG705" s="1"/>
      <c r="AH705" s="1"/>
      <c r="AI705" s="1"/>
      <c r="AJ705" s="1"/>
      <c r="AK705" s="1"/>
      <c r="AL705" s="1"/>
      <c r="AM705" s="1"/>
      <c r="AN705" s="1"/>
      <c r="AO705" s="1"/>
    </row>
    <row r="706" spans="1:41" s="3" customFormat="1">
      <c r="A706" s="180">
        <v>5540</v>
      </c>
      <c r="B706" s="53" t="s">
        <v>582</v>
      </c>
      <c r="C706" s="53" t="s">
        <v>1030</v>
      </c>
      <c r="D706" s="7"/>
      <c r="E706" s="4"/>
      <c r="F706" s="70">
        <v>1</v>
      </c>
      <c r="G706" s="71"/>
      <c r="H706" s="72">
        <f t="shared" si="835"/>
        <v>1</v>
      </c>
      <c r="I706" s="70">
        <v>1</v>
      </c>
      <c r="J706" s="71" t="s">
        <v>216</v>
      </c>
      <c r="K706" s="73">
        <f>SUMIF(exportMMB!D:D,budgetMMB!A706,exportMMB!F:F)</f>
        <v>0</v>
      </c>
      <c r="L706" s="19">
        <f t="shared" ref="L706:L707" si="840">H706*I706*K706</f>
        <v>0</v>
      </c>
      <c r="M706" s="32"/>
      <c r="N706" s="19">
        <f>MAX(L706-SUM(O706:R706),0)</f>
        <v>0</v>
      </c>
      <c r="O706" s="42"/>
      <c r="P706" s="42"/>
      <c r="Q706" s="42"/>
      <c r="R706" s="42"/>
      <c r="S706" s="19">
        <f>L706-SUM(N706:R706)</f>
        <v>0</v>
      </c>
      <c r="T706" s="42">
        <f t="shared" ref="T706:T707" si="841">N706</f>
        <v>0</v>
      </c>
      <c r="U706" s="42" t="e">
        <f>SUMIF(#REF!,A706,#REF!)</f>
        <v>#REF!</v>
      </c>
      <c r="V706" s="42" t="e">
        <f>SUMIF(#REF!,A706,#REF!)</f>
        <v>#REF!</v>
      </c>
      <c r="W706" s="42" t="e">
        <f t="shared" ref="W706:W707" si="842">U706+V706</f>
        <v>#REF!</v>
      </c>
      <c r="X706" s="42" t="e">
        <f>MAX(L706-W706,0)</f>
        <v>#REF!</v>
      </c>
      <c r="Y706" s="42" t="e">
        <f t="shared" ref="Y706:Y707" si="843">W706+X706</f>
        <v>#REF!</v>
      </c>
      <c r="Z706" s="116" t="e">
        <f>L706-Y706</f>
        <v>#REF!</v>
      </c>
      <c r="AA706" s="120">
        <f>AB706-L706</f>
        <v>0</v>
      </c>
      <c r="AB706" s="153">
        <f t="shared" si="769"/>
        <v>0</v>
      </c>
      <c r="AC706" s="1"/>
      <c r="AD706" s="1"/>
      <c r="AE706" s="1"/>
      <c r="AF706" s="1"/>
      <c r="AG706" s="1"/>
      <c r="AH706" s="1"/>
      <c r="AI706" s="1"/>
      <c r="AJ706" s="1"/>
      <c r="AK706" s="1"/>
      <c r="AL706" s="1"/>
      <c r="AM706" s="1"/>
      <c r="AN706" s="1"/>
      <c r="AO706" s="1"/>
    </row>
    <row r="707" spans="1:41" s="3" customFormat="1">
      <c r="A707" s="214">
        <v>5550</v>
      </c>
      <c r="B707" s="186" t="s">
        <v>1139</v>
      </c>
      <c r="C707" s="53" t="s">
        <v>1030</v>
      </c>
      <c r="D707" s="7"/>
      <c r="E707" s="4"/>
      <c r="F707" s="70">
        <v>1</v>
      </c>
      <c r="G707" s="71"/>
      <c r="H707" s="72">
        <f t="shared" si="835"/>
        <v>1</v>
      </c>
      <c r="I707" s="70">
        <v>1</v>
      </c>
      <c r="J707" s="71" t="s">
        <v>216</v>
      </c>
      <c r="K707" s="73">
        <f>SUMIF(exportMMB!D:D,budgetMMB!A707,exportMMB!F:F)</f>
        <v>0</v>
      </c>
      <c r="L707" s="19">
        <f t="shared" si="840"/>
        <v>0</v>
      </c>
      <c r="M707" s="32"/>
      <c r="N707" s="19">
        <f>MAX(L707-SUM(O707:R707),0)</f>
        <v>0</v>
      </c>
      <c r="O707" s="42"/>
      <c r="P707" s="42"/>
      <c r="Q707" s="42"/>
      <c r="R707" s="42"/>
      <c r="S707" s="19">
        <f>L707-SUM(N707:R707)</f>
        <v>0</v>
      </c>
      <c r="T707" s="42">
        <f t="shared" si="841"/>
        <v>0</v>
      </c>
      <c r="U707" s="42" t="e">
        <f>SUMIF(#REF!,A707,#REF!)</f>
        <v>#REF!</v>
      </c>
      <c r="V707" s="42" t="e">
        <f>SUMIF(#REF!,A707,#REF!)</f>
        <v>#REF!</v>
      </c>
      <c r="W707" s="42" t="e">
        <f t="shared" si="842"/>
        <v>#REF!</v>
      </c>
      <c r="X707" s="42" t="e">
        <f>MAX(L707-W707,0)</f>
        <v>#REF!</v>
      </c>
      <c r="Y707" s="42" t="e">
        <f t="shared" si="843"/>
        <v>#REF!</v>
      </c>
      <c r="Z707" s="116" t="e">
        <f>L707-Y707</f>
        <v>#REF!</v>
      </c>
      <c r="AA707" s="120">
        <f>AB707-L707</f>
        <v>0</v>
      </c>
      <c r="AB707" s="153">
        <f t="shared" si="769"/>
        <v>0</v>
      </c>
      <c r="AC707" s="1"/>
      <c r="AD707" s="1"/>
      <c r="AE707" s="1"/>
      <c r="AF707" s="1"/>
      <c r="AG707" s="1"/>
      <c r="AH707" s="1"/>
      <c r="AI707" s="1"/>
      <c r="AJ707" s="1"/>
      <c r="AK707" s="1"/>
      <c r="AL707" s="1"/>
      <c r="AM707" s="1"/>
      <c r="AN707" s="1"/>
      <c r="AO707" s="1"/>
    </row>
    <row r="708" spans="1:41" s="3" customFormat="1">
      <c r="A708" s="18"/>
      <c r="B708" s="55" t="s">
        <v>253</v>
      </c>
      <c r="C708" s="55"/>
      <c r="D708" s="7"/>
      <c r="E708" s="4"/>
      <c r="F708" s="70"/>
      <c r="G708" s="71"/>
      <c r="H708" s="72"/>
      <c r="I708" s="70"/>
      <c r="J708" s="71"/>
      <c r="K708" s="73"/>
      <c r="L708" s="21">
        <f>SUM(L706:L707)</f>
        <v>0</v>
      </c>
      <c r="M708" s="28">
        <f t="shared" ref="M708:R708" si="844">SUM(M706:M707)</f>
        <v>0</v>
      </c>
      <c r="N708" s="21">
        <f t="shared" si="844"/>
        <v>0</v>
      </c>
      <c r="O708" s="43">
        <f t="shared" si="844"/>
        <v>0</v>
      </c>
      <c r="P708" s="43">
        <f t="shared" si="844"/>
        <v>0</v>
      </c>
      <c r="Q708" s="43">
        <f t="shared" ref="Q708" si="845">SUM(Q706:Q707)</f>
        <v>0</v>
      </c>
      <c r="R708" s="43">
        <f t="shared" si="844"/>
        <v>0</v>
      </c>
      <c r="S708" s="21">
        <f>SUM(S706:S707)</f>
        <v>0</v>
      </c>
      <c r="T708" s="43">
        <f>SUM(T706:T707)</f>
        <v>0</v>
      </c>
      <c r="U708" s="46" t="e">
        <f t="shared" ref="U708:V708" si="846">SUM(U706:U707)</f>
        <v>#REF!</v>
      </c>
      <c r="V708" s="46" t="e">
        <f t="shared" si="846"/>
        <v>#REF!</v>
      </c>
      <c r="W708" s="46" t="e">
        <f t="shared" ref="W708:AA708" si="847">SUM(W706:W707)</f>
        <v>#REF!</v>
      </c>
      <c r="X708" s="46" t="e">
        <f t="shared" si="847"/>
        <v>#REF!</v>
      </c>
      <c r="Y708" s="46" t="e">
        <f t="shared" si="847"/>
        <v>#REF!</v>
      </c>
      <c r="Z708" s="142" t="e">
        <f t="shared" si="847"/>
        <v>#REF!</v>
      </c>
      <c r="AA708" s="143">
        <f t="shared" si="847"/>
        <v>0</v>
      </c>
      <c r="AB708" s="161">
        <f t="shared" ref="AB708" si="848">SUM(AB706:AB707)</f>
        <v>0</v>
      </c>
      <c r="AC708" s="1"/>
      <c r="AD708" s="1"/>
      <c r="AE708" s="1"/>
      <c r="AF708" s="1"/>
      <c r="AG708" s="1"/>
      <c r="AH708" s="1"/>
      <c r="AI708" s="1"/>
      <c r="AJ708" s="1"/>
      <c r="AK708" s="1"/>
      <c r="AL708" s="1"/>
      <c r="AM708" s="1"/>
      <c r="AN708" s="1"/>
      <c r="AO708" s="1"/>
    </row>
    <row r="709" spans="1:41" s="3" customFormat="1">
      <c r="A709" s="48"/>
      <c r="B709" s="53"/>
      <c r="C709" s="53"/>
      <c r="D709" s="7"/>
      <c r="E709" s="4"/>
      <c r="F709" s="70"/>
      <c r="G709" s="71"/>
      <c r="H709" s="72"/>
      <c r="I709" s="70"/>
      <c r="J709" s="70"/>
      <c r="K709" s="73"/>
      <c r="L709" s="19"/>
      <c r="M709" s="32"/>
      <c r="N709" s="19"/>
      <c r="O709" s="42"/>
      <c r="P709" s="42"/>
      <c r="Q709" s="42"/>
      <c r="R709" s="42"/>
      <c r="S709" s="19"/>
      <c r="T709" s="42"/>
      <c r="U709" s="42"/>
      <c r="V709" s="42"/>
      <c r="W709" s="42"/>
      <c r="X709" s="42"/>
      <c r="Y709" s="42"/>
      <c r="Z709" s="116"/>
      <c r="AA709" s="120"/>
      <c r="AB709" s="162"/>
      <c r="AC709" s="1"/>
      <c r="AD709" s="1"/>
      <c r="AE709" s="1"/>
      <c r="AF709" s="1"/>
      <c r="AG709" s="1"/>
      <c r="AH709" s="1"/>
      <c r="AI709" s="1"/>
      <c r="AJ709" s="1"/>
      <c r="AK709" s="1"/>
      <c r="AL709" s="1"/>
      <c r="AM709" s="1"/>
      <c r="AN709" s="1"/>
      <c r="AO709" s="1"/>
    </row>
    <row r="710" spans="1:41" s="3" customFormat="1">
      <c r="A710" s="181" t="s">
        <v>212</v>
      </c>
      <c r="B710" s="38" t="s">
        <v>242</v>
      </c>
      <c r="C710" s="38"/>
      <c r="D710" s="7"/>
      <c r="E710" s="9"/>
      <c r="F710" s="70"/>
      <c r="G710" s="71"/>
      <c r="H710" s="72"/>
      <c r="I710" s="70"/>
      <c r="J710" s="71"/>
      <c r="K710" s="73"/>
      <c r="L710" s="19"/>
      <c r="M710" s="32"/>
      <c r="N710" s="19"/>
      <c r="O710" s="42"/>
      <c r="P710" s="42"/>
      <c r="Q710" s="42"/>
      <c r="R710" s="42"/>
      <c r="S710" s="19"/>
      <c r="T710" s="42"/>
      <c r="U710" s="42"/>
      <c r="V710" s="42"/>
      <c r="W710" s="42"/>
      <c r="X710" s="42"/>
      <c r="Y710" s="42"/>
      <c r="Z710" s="116"/>
      <c r="AA710" s="120"/>
      <c r="AB710" s="162"/>
      <c r="AC710" s="1"/>
      <c r="AD710" s="1"/>
      <c r="AE710" s="1"/>
      <c r="AF710" s="1"/>
      <c r="AG710" s="1"/>
      <c r="AH710" s="1"/>
      <c r="AI710" s="1"/>
      <c r="AJ710" s="1"/>
      <c r="AK710" s="1"/>
      <c r="AL710" s="1"/>
      <c r="AM710" s="1"/>
      <c r="AN710" s="1"/>
      <c r="AO710" s="1"/>
    </row>
    <row r="711" spans="1:41" s="3" customFormat="1">
      <c r="A711" s="180" t="s">
        <v>176</v>
      </c>
      <c r="B711" s="53" t="s">
        <v>96</v>
      </c>
      <c r="C711" s="53"/>
      <c r="D711" s="7"/>
      <c r="E711" s="9"/>
      <c r="F711" s="70">
        <v>1</v>
      </c>
      <c r="G711" s="71"/>
      <c r="H711" s="72">
        <f t="shared" ref="H711:H712" si="849">SUM(E711:G711)</f>
        <v>1</v>
      </c>
      <c r="I711" s="70">
        <v>1</v>
      </c>
      <c r="J711" s="71" t="s">
        <v>216</v>
      </c>
      <c r="K711" s="73">
        <f>SUMIF(exportMMB!D:D,budgetMMB!A711,exportMMB!F:F)</f>
        <v>0</v>
      </c>
      <c r="L711" s="19">
        <f t="shared" ref="L711:L739" si="850">H711*I711*K711</f>
        <v>0</v>
      </c>
      <c r="M711" s="32"/>
      <c r="N711" s="19">
        <f t="shared" ref="N711:N739" si="851">MAX(L711-SUM(O711:R711),0)</f>
        <v>0</v>
      </c>
      <c r="O711" s="42"/>
      <c r="P711" s="42"/>
      <c r="Q711" s="42"/>
      <c r="R711" s="42"/>
      <c r="S711" s="19">
        <f t="shared" ref="S711:S739" si="852">L711-SUM(N711:R711)</f>
        <v>0</v>
      </c>
      <c r="T711" s="42">
        <f t="shared" ref="T711:T737" si="853">N711</f>
        <v>0</v>
      </c>
      <c r="U711" s="42" t="e">
        <f>SUMIF(#REF!,A711,#REF!)</f>
        <v>#REF!</v>
      </c>
      <c r="V711" s="42" t="e">
        <f>SUMIF(#REF!,A711,#REF!)</f>
        <v>#REF!</v>
      </c>
      <c r="W711" s="42" t="e">
        <f t="shared" ref="W711:W739" si="854">U711+V711</f>
        <v>#REF!</v>
      </c>
      <c r="X711" s="42" t="e">
        <f t="shared" ref="X711:X739" si="855">MAX(L711-W711,0)</f>
        <v>#REF!</v>
      </c>
      <c r="Y711" s="42" t="e">
        <f t="shared" ref="Y711:Y739" si="856">W711+X711</f>
        <v>#REF!</v>
      </c>
      <c r="Z711" s="116" t="e">
        <f t="shared" ref="Z711:Z739" si="857">L711-Y711</f>
        <v>#REF!</v>
      </c>
      <c r="AA711" s="120">
        <f t="shared" ref="AA711:AA739" si="858">AB711-L711</f>
        <v>0</v>
      </c>
      <c r="AB711" s="153">
        <f t="shared" si="769"/>
        <v>0</v>
      </c>
      <c r="AC711" s="1"/>
      <c r="AD711" s="1"/>
      <c r="AE711" s="1"/>
      <c r="AF711" s="1"/>
      <c r="AG711" s="1"/>
      <c r="AH711" s="1"/>
      <c r="AI711" s="1"/>
      <c r="AJ711" s="1"/>
      <c r="AK711" s="1"/>
      <c r="AL711" s="1"/>
      <c r="AM711" s="1"/>
      <c r="AN711" s="1"/>
      <c r="AO711" s="1"/>
    </row>
    <row r="712" spans="1:41" s="3" customFormat="1">
      <c r="A712" s="48">
        <v>6202</v>
      </c>
      <c r="B712" s="53" t="s">
        <v>386</v>
      </c>
      <c r="C712" s="53"/>
      <c r="D712" s="7"/>
      <c r="E712" s="9"/>
      <c r="F712" s="70">
        <v>1</v>
      </c>
      <c r="G712" s="71"/>
      <c r="H712" s="72">
        <f t="shared" si="849"/>
        <v>1</v>
      </c>
      <c r="I712" s="70">
        <v>1</v>
      </c>
      <c r="J712" s="71" t="s">
        <v>216</v>
      </c>
      <c r="K712" s="73">
        <f>SUMIF(exportMMB!D:D,budgetMMB!A712,exportMMB!F:F)</f>
        <v>0</v>
      </c>
      <c r="L712" s="19">
        <f t="shared" si="850"/>
        <v>0</v>
      </c>
      <c r="M712" s="32"/>
      <c r="N712" s="19">
        <f t="shared" si="851"/>
        <v>0</v>
      </c>
      <c r="O712" s="42"/>
      <c r="P712" s="42"/>
      <c r="Q712" s="42"/>
      <c r="R712" s="42"/>
      <c r="S712" s="19">
        <f t="shared" si="852"/>
        <v>0</v>
      </c>
      <c r="T712" s="42">
        <f t="shared" si="853"/>
        <v>0</v>
      </c>
      <c r="U712" s="42" t="e">
        <f>SUMIF(#REF!,A712,#REF!)</f>
        <v>#REF!</v>
      </c>
      <c r="V712" s="42" t="e">
        <f>SUMIF(#REF!,A712,#REF!)</f>
        <v>#REF!</v>
      </c>
      <c r="W712" s="42" t="e">
        <f t="shared" si="854"/>
        <v>#REF!</v>
      </c>
      <c r="X712" s="42" t="e">
        <f t="shared" si="855"/>
        <v>#REF!</v>
      </c>
      <c r="Y712" s="42" t="e">
        <f t="shared" si="856"/>
        <v>#REF!</v>
      </c>
      <c r="Z712" s="116" t="e">
        <f t="shared" si="857"/>
        <v>#REF!</v>
      </c>
      <c r="AA712" s="120">
        <f t="shared" si="858"/>
        <v>0</v>
      </c>
      <c r="AB712" s="153">
        <f t="shared" si="769"/>
        <v>0</v>
      </c>
      <c r="AC712" s="1"/>
      <c r="AD712" s="1"/>
      <c r="AE712" s="1"/>
      <c r="AF712" s="1"/>
      <c r="AG712" s="1"/>
      <c r="AH712" s="1"/>
      <c r="AI712" s="1"/>
      <c r="AJ712" s="1"/>
      <c r="AK712" s="1"/>
      <c r="AL712" s="1"/>
      <c r="AM712" s="1"/>
      <c r="AN712" s="1"/>
      <c r="AO712" s="1"/>
    </row>
    <row r="713" spans="1:41" s="3" customFormat="1">
      <c r="A713" s="48">
        <v>6203</v>
      </c>
      <c r="B713" s="53" t="s">
        <v>387</v>
      </c>
      <c r="C713" s="53"/>
      <c r="D713" s="7"/>
      <c r="E713" s="9"/>
      <c r="F713" s="70">
        <v>1</v>
      </c>
      <c r="G713" s="71"/>
      <c r="H713" s="72">
        <f t="shared" ref="H713" si="859">SUM(E713:G713)</f>
        <v>1</v>
      </c>
      <c r="I713" s="70">
        <v>1</v>
      </c>
      <c r="J713" s="71" t="s">
        <v>216</v>
      </c>
      <c r="K713" s="73">
        <f>SUMIF(exportMMB!D:D,budgetMMB!A713,exportMMB!F:F)</f>
        <v>0</v>
      </c>
      <c r="L713" s="19">
        <f t="shared" si="850"/>
        <v>0</v>
      </c>
      <c r="M713" s="32"/>
      <c r="N713" s="19">
        <f t="shared" si="851"/>
        <v>0</v>
      </c>
      <c r="O713" s="42"/>
      <c r="P713" s="42"/>
      <c r="Q713" s="42"/>
      <c r="R713" s="42"/>
      <c r="S713" s="19">
        <f t="shared" si="852"/>
        <v>0</v>
      </c>
      <c r="T713" s="42">
        <f t="shared" si="853"/>
        <v>0</v>
      </c>
      <c r="U713" s="42" t="e">
        <f>SUMIF(#REF!,A713,#REF!)</f>
        <v>#REF!</v>
      </c>
      <c r="V713" s="42" t="e">
        <f>SUMIF(#REF!,A713,#REF!)</f>
        <v>#REF!</v>
      </c>
      <c r="W713" s="42" t="e">
        <f t="shared" si="854"/>
        <v>#REF!</v>
      </c>
      <c r="X713" s="42" t="e">
        <f t="shared" si="855"/>
        <v>#REF!</v>
      </c>
      <c r="Y713" s="42" t="e">
        <f t="shared" si="856"/>
        <v>#REF!</v>
      </c>
      <c r="Z713" s="116" t="e">
        <f t="shared" si="857"/>
        <v>#REF!</v>
      </c>
      <c r="AA713" s="120">
        <f t="shared" si="858"/>
        <v>0</v>
      </c>
      <c r="AB713" s="153">
        <f t="shared" ref="AB713:AB780" si="860">L713</f>
        <v>0</v>
      </c>
      <c r="AC713" s="1"/>
      <c r="AD713" s="1"/>
      <c r="AE713" s="1"/>
      <c r="AF713" s="1"/>
      <c r="AG713" s="1"/>
      <c r="AH713" s="1"/>
      <c r="AI713" s="1"/>
      <c r="AJ713" s="1"/>
      <c r="AK713" s="1"/>
      <c r="AL713" s="1"/>
      <c r="AM713" s="1"/>
      <c r="AN713" s="1"/>
      <c r="AO713" s="1"/>
    </row>
    <row r="714" spans="1:41" s="3" customFormat="1">
      <c r="A714" s="48">
        <v>6204</v>
      </c>
      <c r="B714" s="53" t="s">
        <v>97</v>
      </c>
      <c r="C714" s="53"/>
      <c r="D714" s="7"/>
      <c r="E714" s="9"/>
      <c r="F714" s="70">
        <v>1</v>
      </c>
      <c r="G714" s="71"/>
      <c r="H714" s="72">
        <f t="shared" ref="H714:H719" si="861">SUM(E714:G714)</f>
        <v>1</v>
      </c>
      <c r="I714" s="70">
        <v>1</v>
      </c>
      <c r="J714" s="71" t="s">
        <v>216</v>
      </c>
      <c r="K714" s="73">
        <f>SUMIF(exportMMB!D:D,budgetMMB!A714,exportMMB!F:F)</f>
        <v>0</v>
      </c>
      <c r="L714" s="19">
        <f t="shared" si="850"/>
        <v>0</v>
      </c>
      <c r="M714" s="32"/>
      <c r="N714" s="19">
        <f t="shared" si="851"/>
        <v>0</v>
      </c>
      <c r="O714" s="42"/>
      <c r="P714" s="42"/>
      <c r="Q714" s="42"/>
      <c r="R714" s="42"/>
      <c r="S714" s="19">
        <f t="shared" si="852"/>
        <v>0</v>
      </c>
      <c r="T714" s="42">
        <f t="shared" si="853"/>
        <v>0</v>
      </c>
      <c r="U714" s="42" t="e">
        <f>SUMIF(#REF!,A714,#REF!)</f>
        <v>#REF!</v>
      </c>
      <c r="V714" s="42" t="e">
        <f>SUMIF(#REF!,A714,#REF!)</f>
        <v>#REF!</v>
      </c>
      <c r="W714" s="42" t="e">
        <f t="shared" si="854"/>
        <v>#REF!</v>
      </c>
      <c r="X714" s="42" t="e">
        <f t="shared" si="855"/>
        <v>#REF!</v>
      </c>
      <c r="Y714" s="42" t="e">
        <f t="shared" si="856"/>
        <v>#REF!</v>
      </c>
      <c r="Z714" s="116" t="e">
        <f t="shared" si="857"/>
        <v>#REF!</v>
      </c>
      <c r="AA714" s="120">
        <f t="shared" si="858"/>
        <v>0</v>
      </c>
      <c r="AB714" s="153">
        <f t="shared" si="860"/>
        <v>0</v>
      </c>
      <c r="AC714" s="1"/>
      <c r="AD714" s="1"/>
      <c r="AE714" s="1"/>
      <c r="AF714" s="1"/>
      <c r="AG714" s="1"/>
      <c r="AH714" s="1"/>
      <c r="AI714" s="1"/>
      <c r="AJ714" s="1"/>
      <c r="AK714" s="1"/>
      <c r="AL714" s="1"/>
      <c r="AM714" s="1"/>
      <c r="AN714" s="1"/>
      <c r="AO714" s="1"/>
    </row>
    <row r="715" spans="1:41" s="3" customFormat="1">
      <c r="A715" s="180" t="s">
        <v>388</v>
      </c>
      <c r="B715" s="53" t="s">
        <v>389</v>
      </c>
      <c r="C715" s="53"/>
      <c r="D715" s="7"/>
      <c r="E715" s="9"/>
      <c r="F715" s="70">
        <v>1</v>
      </c>
      <c r="G715" s="71"/>
      <c r="H715" s="72">
        <f t="shared" si="861"/>
        <v>1</v>
      </c>
      <c r="I715" s="70">
        <v>1</v>
      </c>
      <c r="J715" s="71" t="s">
        <v>216</v>
      </c>
      <c r="K715" s="73">
        <f>SUMIF(exportMMB!D:D,budgetMMB!A715,exportMMB!F:F)</f>
        <v>0</v>
      </c>
      <c r="L715" s="19">
        <f t="shared" si="850"/>
        <v>0</v>
      </c>
      <c r="M715" s="32"/>
      <c r="N715" s="19">
        <f t="shared" si="851"/>
        <v>0</v>
      </c>
      <c r="O715" s="42"/>
      <c r="P715" s="42"/>
      <c r="Q715" s="42"/>
      <c r="R715" s="42"/>
      <c r="S715" s="19">
        <f t="shared" si="852"/>
        <v>0</v>
      </c>
      <c r="T715" s="42">
        <f t="shared" si="853"/>
        <v>0</v>
      </c>
      <c r="U715" s="42" t="e">
        <f>SUMIF(#REF!,A715,#REF!)</f>
        <v>#REF!</v>
      </c>
      <c r="V715" s="42" t="e">
        <f>SUMIF(#REF!,A715,#REF!)</f>
        <v>#REF!</v>
      </c>
      <c r="W715" s="42" t="e">
        <f t="shared" si="854"/>
        <v>#REF!</v>
      </c>
      <c r="X715" s="42" t="e">
        <f t="shared" si="855"/>
        <v>#REF!</v>
      </c>
      <c r="Y715" s="42" t="e">
        <f t="shared" si="856"/>
        <v>#REF!</v>
      </c>
      <c r="Z715" s="116" t="e">
        <f t="shared" si="857"/>
        <v>#REF!</v>
      </c>
      <c r="AA715" s="120">
        <f t="shared" si="858"/>
        <v>0</v>
      </c>
      <c r="AB715" s="153">
        <f t="shared" si="860"/>
        <v>0</v>
      </c>
      <c r="AC715" s="1"/>
      <c r="AD715" s="1"/>
      <c r="AE715" s="1"/>
      <c r="AF715" s="1"/>
      <c r="AG715" s="1"/>
      <c r="AH715" s="1"/>
      <c r="AI715" s="1"/>
      <c r="AJ715" s="1"/>
      <c r="AK715" s="1"/>
      <c r="AL715" s="1"/>
      <c r="AM715" s="1"/>
      <c r="AN715" s="1"/>
      <c r="AO715" s="1"/>
    </row>
    <row r="716" spans="1:41" s="3" customFormat="1">
      <c r="A716" s="48">
        <v>6206</v>
      </c>
      <c r="B716" s="53" t="s">
        <v>98</v>
      </c>
      <c r="C716" s="53"/>
      <c r="D716" s="7"/>
      <c r="E716" s="9"/>
      <c r="F716" s="70">
        <v>1</v>
      </c>
      <c r="G716" s="71"/>
      <c r="H716" s="72">
        <f t="shared" si="861"/>
        <v>1</v>
      </c>
      <c r="I716" s="70">
        <v>1</v>
      </c>
      <c r="J716" s="71" t="s">
        <v>216</v>
      </c>
      <c r="K716" s="73">
        <f>SUMIF(exportMMB!D:D,budgetMMB!A716,exportMMB!F:F)</f>
        <v>0</v>
      </c>
      <c r="L716" s="19">
        <f t="shared" si="850"/>
        <v>0</v>
      </c>
      <c r="M716" s="32"/>
      <c r="N716" s="19">
        <f t="shared" si="851"/>
        <v>0</v>
      </c>
      <c r="O716" s="42"/>
      <c r="P716" s="42"/>
      <c r="Q716" s="42"/>
      <c r="R716" s="42"/>
      <c r="S716" s="19">
        <f t="shared" si="852"/>
        <v>0</v>
      </c>
      <c r="T716" s="42">
        <f t="shared" si="853"/>
        <v>0</v>
      </c>
      <c r="U716" s="42" t="e">
        <f>SUMIF(#REF!,A716,#REF!)</f>
        <v>#REF!</v>
      </c>
      <c r="V716" s="42" t="e">
        <f>SUMIF(#REF!,A716,#REF!)</f>
        <v>#REF!</v>
      </c>
      <c r="W716" s="42" t="e">
        <f t="shared" si="854"/>
        <v>#REF!</v>
      </c>
      <c r="X716" s="42" t="e">
        <f t="shared" si="855"/>
        <v>#REF!</v>
      </c>
      <c r="Y716" s="42" t="e">
        <f t="shared" si="856"/>
        <v>#REF!</v>
      </c>
      <c r="Z716" s="116" t="e">
        <f t="shared" si="857"/>
        <v>#REF!</v>
      </c>
      <c r="AA716" s="120">
        <f t="shared" si="858"/>
        <v>0</v>
      </c>
      <c r="AB716" s="153">
        <f t="shared" si="860"/>
        <v>0</v>
      </c>
      <c r="AC716" s="1"/>
      <c r="AD716" s="1"/>
      <c r="AE716" s="1"/>
      <c r="AF716" s="1"/>
      <c r="AG716" s="1"/>
      <c r="AH716" s="1"/>
      <c r="AI716" s="1"/>
      <c r="AJ716" s="1"/>
      <c r="AK716" s="1"/>
      <c r="AL716" s="1"/>
      <c r="AM716" s="1"/>
      <c r="AN716" s="1"/>
      <c r="AO716" s="1"/>
    </row>
    <row r="717" spans="1:41" s="3" customFormat="1">
      <c r="A717" s="180" t="s">
        <v>390</v>
      </c>
      <c r="B717" s="53" t="s">
        <v>391</v>
      </c>
      <c r="C717" s="53"/>
      <c r="D717" s="7"/>
      <c r="E717" s="9"/>
      <c r="F717" s="70">
        <v>1</v>
      </c>
      <c r="G717" s="71"/>
      <c r="H717" s="72">
        <f t="shared" si="861"/>
        <v>1</v>
      </c>
      <c r="I717" s="70">
        <v>1</v>
      </c>
      <c r="J717" s="71" t="s">
        <v>216</v>
      </c>
      <c r="K717" s="73">
        <f>SUMIF(exportMMB!D:D,budgetMMB!A717,exportMMB!F:F)</f>
        <v>0</v>
      </c>
      <c r="L717" s="19">
        <f t="shared" si="850"/>
        <v>0</v>
      </c>
      <c r="M717" s="32"/>
      <c r="N717" s="19">
        <f t="shared" si="851"/>
        <v>0</v>
      </c>
      <c r="O717" s="42"/>
      <c r="P717" s="42"/>
      <c r="Q717" s="42"/>
      <c r="R717" s="42"/>
      <c r="S717" s="19">
        <f t="shared" si="852"/>
        <v>0</v>
      </c>
      <c r="T717" s="42">
        <f t="shared" si="853"/>
        <v>0</v>
      </c>
      <c r="U717" s="42" t="e">
        <f>SUMIF(#REF!,A717,#REF!)</f>
        <v>#REF!</v>
      </c>
      <c r="V717" s="42" t="e">
        <f>SUMIF(#REF!,A717,#REF!)</f>
        <v>#REF!</v>
      </c>
      <c r="W717" s="42" t="e">
        <f t="shared" si="854"/>
        <v>#REF!</v>
      </c>
      <c r="X717" s="42" t="e">
        <f t="shared" si="855"/>
        <v>#REF!</v>
      </c>
      <c r="Y717" s="42" t="e">
        <f t="shared" si="856"/>
        <v>#REF!</v>
      </c>
      <c r="Z717" s="116" t="e">
        <f t="shared" si="857"/>
        <v>#REF!</v>
      </c>
      <c r="AA717" s="120">
        <f t="shared" si="858"/>
        <v>0</v>
      </c>
      <c r="AB717" s="153">
        <f t="shared" si="860"/>
        <v>0</v>
      </c>
      <c r="AC717" s="1"/>
      <c r="AD717" s="1"/>
      <c r="AE717" s="1"/>
      <c r="AF717" s="1"/>
      <c r="AG717" s="1"/>
      <c r="AH717" s="1"/>
      <c r="AI717" s="1"/>
      <c r="AJ717" s="1"/>
      <c r="AK717" s="1"/>
      <c r="AL717" s="1"/>
      <c r="AM717" s="1"/>
      <c r="AN717" s="1"/>
      <c r="AO717" s="1"/>
    </row>
    <row r="718" spans="1:41" s="3" customFormat="1">
      <c r="A718" s="48">
        <v>6208</v>
      </c>
      <c r="B718" s="53" t="s">
        <v>99</v>
      </c>
      <c r="C718" s="53"/>
      <c r="D718" s="7"/>
      <c r="E718" s="9"/>
      <c r="F718" s="70">
        <v>1</v>
      </c>
      <c r="G718" s="71"/>
      <c r="H718" s="72">
        <f t="shared" si="861"/>
        <v>1</v>
      </c>
      <c r="I718" s="70">
        <v>1</v>
      </c>
      <c r="J718" s="71" t="s">
        <v>216</v>
      </c>
      <c r="K718" s="73">
        <f>SUMIF(exportMMB!D:D,budgetMMB!A718,exportMMB!F:F)</f>
        <v>0</v>
      </c>
      <c r="L718" s="19">
        <f t="shared" si="850"/>
        <v>0</v>
      </c>
      <c r="M718" s="32"/>
      <c r="N718" s="19">
        <f t="shared" si="851"/>
        <v>0</v>
      </c>
      <c r="O718" s="42"/>
      <c r="P718" s="42"/>
      <c r="Q718" s="42"/>
      <c r="R718" s="42"/>
      <c r="S718" s="19">
        <f t="shared" si="852"/>
        <v>0</v>
      </c>
      <c r="T718" s="42">
        <f t="shared" si="853"/>
        <v>0</v>
      </c>
      <c r="U718" s="42" t="e">
        <f>SUMIF(#REF!,A718,#REF!)</f>
        <v>#REF!</v>
      </c>
      <c r="V718" s="42" t="e">
        <f>SUMIF(#REF!,A718,#REF!)</f>
        <v>#REF!</v>
      </c>
      <c r="W718" s="42" t="e">
        <f t="shared" si="854"/>
        <v>#REF!</v>
      </c>
      <c r="X718" s="42" t="e">
        <f t="shared" si="855"/>
        <v>#REF!</v>
      </c>
      <c r="Y718" s="42" t="e">
        <f t="shared" si="856"/>
        <v>#REF!</v>
      </c>
      <c r="Z718" s="116" t="e">
        <f t="shared" si="857"/>
        <v>#REF!</v>
      </c>
      <c r="AA718" s="120">
        <f t="shared" si="858"/>
        <v>0</v>
      </c>
      <c r="AB718" s="153">
        <f t="shared" si="860"/>
        <v>0</v>
      </c>
      <c r="AC718" s="1"/>
      <c r="AD718" s="1"/>
      <c r="AE718" s="1"/>
      <c r="AF718" s="1"/>
      <c r="AG718" s="1"/>
      <c r="AH718" s="1"/>
      <c r="AI718" s="1"/>
      <c r="AJ718" s="1"/>
      <c r="AK718" s="1"/>
      <c r="AL718" s="1"/>
      <c r="AM718" s="1"/>
      <c r="AN718" s="1"/>
      <c r="AO718" s="1"/>
    </row>
    <row r="719" spans="1:41" s="3" customFormat="1">
      <c r="A719" s="48">
        <v>6210</v>
      </c>
      <c r="B719" s="53" t="s">
        <v>1026</v>
      </c>
      <c r="C719" s="53"/>
      <c r="D719" s="7"/>
      <c r="E719" s="9"/>
      <c r="F719" s="70">
        <v>1</v>
      </c>
      <c r="G719" s="71"/>
      <c r="H719" s="72">
        <f t="shared" si="861"/>
        <v>1</v>
      </c>
      <c r="I719" s="70">
        <v>1</v>
      </c>
      <c r="J719" s="71" t="s">
        <v>216</v>
      </c>
      <c r="K719" s="73">
        <f>SUMIF(exportMMB!D:D,budgetMMB!A719,exportMMB!F:F)</f>
        <v>0</v>
      </c>
      <c r="L719" s="19">
        <f t="shared" si="850"/>
        <v>0</v>
      </c>
      <c r="M719" s="32"/>
      <c r="N719" s="19">
        <f t="shared" si="851"/>
        <v>0</v>
      </c>
      <c r="O719" s="42"/>
      <c r="P719" s="42"/>
      <c r="Q719" s="42"/>
      <c r="R719" s="42"/>
      <c r="S719" s="19">
        <f t="shared" si="852"/>
        <v>0</v>
      </c>
      <c r="T719" s="42">
        <f t="shared" si="853"/>
        <v>0</v>
      </c>
      <c r="U719" s="42" t="e">
        <f>SUMIF(#REF!,A719,#REF!)</f>
        <v>#REF!</v>
      </c>
      <c r="V719" s="42" t="e">
        <f>SUMIF(#REF!,A719,#REF!)</f>
        <v>#REF!</v>
      </c>
      <c r="W719" s="42" t="e">
        <f t="shared" si="854"/>
        <v>#REF!</v>
      </c>
      <c r="X719" s="42" t="e">
        <f t="shared" si="855"/>
        <v>#REF!</v>
      </c>
      <c r="Y719" s="42" t="e">
        <f t="shared" si="856"/>
        <v>#REF!</v>
      </c>
      <c r="Z719" s="116" t="e">
        <f t="shared" si="857"/>
        <v>#REF!</v>
      </c>
      <c r="AA719" s="120">
        <f t="shared" si="858"/>
        <v>0</v>
      </c>
      <c r="AB719" s="153">
        <f t="shared" si="860"/>
        <v>0</v>
      </c>
      <c r="AC719" s="1"/>
      <c r="AD719" s="1"/>
      <c r="AE719" s="1"/>
      <c r="AF719" s="1"/>
      <c r="AG719" s="1"/>
      <c r="AH719" s="1"/>
      <c r="AI719" s="1"/>
      <c r="AJ719" s="1"/>
      <c r="AK719" s="1"/>
      <c r="AL719" s="1"/>
      <c r="AM719" s="1"/>
      <c r="AN719" s="1"/>
      <c r="AO719" s="1"/>
    </row>
    <row r="720" spans="1:41" s="3" customFormat="1">
      <c r="A720" s="180" t="s">
        <v>392</v>
      </c>
      <c r="B720" s="53" t="s">
        <v>1027</v>
      </c>
      <c r="C720" s="53" t="s">
        <v>1030</v>
      </c>
      <c r="D720" s="7"/>
      <c r="E720" s="9"/>
      <c r="F720" s="70">
        <v>1</v>
      </c>
      <c r="G720" s="71"/>
      <c r="H720" s="72">
        <f t="shared" ref="H720:H728" si="862">SUM(E720:G720)</f>
        <v>1</v>
      </c>
      <c r="I720" s="70">
        <v>1</v>
      </c>
      <c r="J720" s="71" t="s">
        <v>216</v>
      </c>
      <c r="K720" s="73">
        <f>SUMIF(exportMMB!D:D,budgetMMB!A720,exportMMB!F:F)</f>
        <v>0</v>
      </c>
      <c r="L720" s="19">
        <f t="shared" si="850"/>
        <v>0</v>
      </c>
      <c r="M720" s="32"/>
      <c r="N720" s="19">
        <f t="shared" si="851"/>
        <v>0</v>
      </c>
      <c r="O720" s="42"/>
      <c r="P720" s="42"/>
      <c r="Q720" s="42"/>
      <c r="R720" s="42"/>
      <c r="S720" s="19">
        <f t="shared" si="852"/>
        <v>0</v>
      </c>
      <c r="T720" s="42">
        <f t="shared" si="853"/>
        <v>0</v>
      </c>
      <c r="U720" s="42" t="e">
        <f>SUMIF(#REF!,A720,#REF!)</f>
        <v>#REF!</v>
      </c>
      <c r="V720" s="42" t="e">
        <f>SUMIF(#REF!,A720,#REF!)</f>
        <v>#REF!</v>
      </c>
      <c r="W720" s="42" t="e">
        <f t="shared" si="854"/>
        <v>#REF!</v>
      </c>
      <c r="X720" s="42" t="e">
        <f t="shared" si="855"/>
        <v>#REF!</v>
      </c>
      <c r="Y720" s="42" t="e">
        <f t="shared" si="856"/>
        <v>#REF!</v>
      </c>
      <c r="Z720" s="116" t="e">
        <f t="shared" si="857"/>
        <v>#REF!</v>
      </c>
      <c r="AA720" s="120">
        <f t="shared" si="858"/>
        <v>0</v>
      </c>
      <c r="AB720" s="153">
        <f t="shared" si="860"/>
        <v>0</v>
      </c>
      <c r="AC720" s="1"/>
      <c r="AD720" s="1"/>
      <c r="AE720" s="1"/>
      <c r="AF720" s="1"/>
      <c r="AG720" s="1"/>
      <c r="AH720" s="1"/>
      <c r="AI720" s="1"/>
      <c r="AJ720" s="1"/>
      <c r="AK720" s="1"/>
      <c r="AL720" s="1"/>
      <c r="AM720" s="1"/>
      <c r="AN720" s="1"/>
      <c r="AO720" s="1"/>
    </row>
    <row r="721" spans="1:41" s="3" customFormat="1">
      <c r="A721" s="48">
        <v>6212</v>
      </c>
      <c r="B721" s="53" t="s">
        <v>1028</v>
      </c>
      <c r="C721" s="53"/>
      <c r="D721" s="7"/>
      <c r="E721" s="9"/>
      <c r="F721" s="70">
        <v>1</v>
      </c>
      <c r="G721" s="71"/>
      <c r="H721" s="72">
        <f t="shared" ref="H721" si="863">SUM(E721:G721)</f>
        <v>1</v>
      </c>
      <c r="I721" s="70">
        <v>1</v>
      </c>
      <c r="J721" s="71" t="s">
        <v>216</v>
      </c>
      <c r="K721" s="73">
        <f>SUMIF(exportMMB!D:D,budgetMMB!A721,exportMMB!F:F)</f>
        <v>0</v>
      </c>
      <c r="L721" s="19">
        <f t="shared" ref="L721" si="864">H721*I721*K721</f>
        <v>0</v>
      </c>
      <c r="M721" s="32"/>
      <c r="N721" s="19">
        <f t="shared" ref="N721" si="865">MAX(L721-SUM(O721:R721),0)</f>
        <v>0</v>
      </c>
      <c r="O721" s="42"/>
      <c r="P721" s="42"/>
      <c r="Q721" s="42"/>
      <c r="R721" s="42"/>
      <c r="S721" s="19">
        <f t="shared" ref="S721" si="866">L721-SUM(N721:R721)</f>
        <v>0</v>
      </c>
      <c r="T721" s="42">
        <f t="shared" ref="T721" si="867">N721</f>
        <v>0</v>
      </c>
      <c r="U721" s="42" t="e">
        <f>SUMIF(#REF!,A721,#REF!)</f>
        <v>#REF!</v>
      </c>
      <c r="V721" s="42" t="e">
        <f>SUMIF(#REF!,A721,#REF!)</f>
        <v>#REF!</v>
      </c>
      <c r="W721" s="42" t="e">
        <f t="shared" ref="W721" si="868">U721+V721</f>
        <v>#REF!</v>
      </c>
      <c r="X721" s="42" t="e">
        <f t="shared" ref="X721" si="869">MAX(L721-W721,0)</f>
        <v>#REF!</v>
      </c>
      <c r="Y721" s="42" t="e">
        <f t="shared" ref="Y721" si="870">W721+X721</f>
        <v>#REF!</v>
      </c>
      <c r="Z721" s="116" t="e">
        <f t="shared" ref="Z721" si="871">L721-Y721</f>
        <v>#REF!</v>
      </c>
      <c r="AA721" s="120">
        <f t="shared" ref="AA721" si="872">AB721-L721</f>
        <v>0</v>
      </c>
      <c r="AB721" s="153">
        <f t="shared" ref="AB721" si="873">L721</f>
        <v>0</v>
      </c>
      <c r="AC721" s="1"/>
      <c r="AD721" s="1"/>
      <c r="AE721" s="1"/>
      <c r="AF721" s="1"/>
      <c r="AG721" s="1"/>
      <c r="AH721" s="1"/>
      <c r="AI721" s="1"/>
      <c r="AJ721" s="1"/>
      <c r="AK721" s="1"/>
      <c r="AL721" s="1"/>
      <c r="AM721" s="1"/>
      <c r="AN721" s="1"/>
      <c r="AO721" s="1"/>
    </row>
    <row r="722" spans="1:41" s="3" customFormat="1">
      <c r="A722" s="180" t="s">
        <v>393</v>
      </c>
      <c r="B722" s="53" t="s">
        <v>394</v>
      </c>
      <c r="C722" s="53"/>
      <c r="D722" s="7"/>
      <c r="E722" s="9"/>
      <c r="F722" s="70">
        <v>1</v>
      </c>
      <c r="G722" s="71"/>
      <c r="H722" s="72">
        <f t="shared" si="862"/>
        <v>1</v>
      </c>
      <c r="I722" s="70">
        <v>1</v>
      </c>
      <c r="J722" s="71" t="s">
        <v>216</v>
      </c>
      <c r="K722" s="73">
        <f>SUMIF(exportMMB!D:D,budgetMMB!A722,exportMMB!F:F)</f>
        <v>0</v>
      </c>
      <c r="L722" s="19">
        <f t="shared" si="850"/>
        <v>0</v>
      </c>
      <c r="M722" s="32"/>
      <c r="N722" s="19">
        <f t="shared" si="851"/>
        <v>0</v>
      </c>
      <c r="O722" s="42"/>
      <c r="P722" s="42"/>
      <c r="Q722" s="42"/>
      <c r="R722" s="42"/>
      <c r="S722" s="19">
        <f t="shared" si="852"/>
        <v>0</v>
      </c>
      <c r="T722" s="42">
        <f t="shared" si="853"/>
        <v>0</v>
      </c>
      <c r="U722" s="42" t="e">
        <f>SUMIF(#REF!,A722,#REF!)</f>
        <v>#REF!</v>
      </c>
      <c r="V722" s="42" t="e">
        <f>SUMIF(#REF!,A722,#REF!)</f>
        <v>#REF!</v>
      </c>
      <c r="W722" s="42" t="e">
        <f t="shared" si="854"/>
        <v>#REF!</v>
      </c>
      <c r="X722" s="42" t="e">
        <f t="shared" si="855"/>
        <v>#REF!</v>
      </c>
      <c r="Y722" s="42" t="e">
        <f t="shared" si="856"/>
        <v>#REF!</v>
      </c>
      <c r="Z722" s="116" t="e">
        <f t="shared" si="857"/>
        <v>#REF!</v>
      </c>
      <c r="AA722" s="120">
        <f t="shared" si="858"/>
        <v>0</v>
      </c>
      <c r="AB722" s="153">
        <f t="shared" si="860"/>
        <v>0</v>
      </c>
      <c r="AC722" s="1"/>
      <c r="AD722" s="1"/>
      <c r="AE722" s="1"/>
      <c r="AF722" s="1"/>
      <c r="AG722" s="1"/>
      <c r="AH722" s="1"/>
      <c r="AI722" s="1"/>
      <c r="AJ722" s="1"/>
      <c r="AK722" s="1"/>
      <c r="AL722" s="1"/>
      <c r="AM722" s="1"/>
      <c r="AN722" s="1"/>
      <c r="AO722" s="1"/>
    </row>
    <row r="723" spans="1:41" s="3" customFormat="1">
      <c r="A723" s="48">
        <v>6215</v>
      </c>
      <c r="B723" s="53" t="s">
        <v>100</v>
      </c>
      <c r="C723" s="53"/>
      <c r="D723" s="7"/>
      <c r="E723" s="9"/>
      <c r="F723" s="70">
        <v>1</v>
      </c>
      <c r="G723" s="71"/>
      <c r="H723" s="72">
        <f t="shared" si="862"/>
        <v>1</v>
      </c>
      <c r="I723" s="70">
        <v>1</v>
      </c>
      <c r="J723" s="71" t="s">
        <v>216</v>
      </c>
      <c r="K723" s="73">
        <f>SUMIF(exportMMB!D:D,budgetMMB!A723,exportMMB!F:F)</f>
        <v>0</v>
      </c>
      <c r="L723" s="19">
        <f t="shared" si="850"/>
        <v>0</v>
      </c>
      <c r="M723" s="32"/>
      <c r="N723" s="19">
        <f t="shared" si="851"/>
        <v>0</v>
      </c>
      <c r="O723" s="42"/>
      <c r="P723" s="42"/>
      <c r="Q723" s="42"/>
      <c r="R723" s="42"/>
      <c r="S723" s="19">
        <f t="shared" si="852"/>
        <v>0</v>
      </c>
      <c r="T723" s="42">
        <f t="shared" si="853"/>
        <v>0</v>
      </c>
      <c r="U723" s="42" t="e">
        <f>SUMIF(#REF!,A723,#REF!)</f>
        <v>#REF!</v>
      </c>
      <c r="V723" s="42" t="e">
        <f>SUMIF(#REF!,A723,#REF!)</f>
        <v>#REF!</v>
      </c>
      <c r="W723" s="42" t="e">
        <f t="shared" si="854"/>
        <v>#REF!</v>
      </c>
      <c r="X723" s="42" t="e">
        <f t="shared" si="855"/>
        <v>#REF!</v>
      </c>
      <c r="Y723" s="42" t="e">
        <f t="shared" si="856"/>
        <v>#REF!</v>
      </c>
      <c r="Z723" s="116" t="e">
        <f t="shared" si="857"/>
        <v>#REF!</v>
      </c>
      <c r="AA723" s="120">
        <f t="shared" si="858"/>
        <v>0</v>
      </c>
      <c r="AB723" s="153">
        <f t="shared" si="860"/>
        <v>0</v>
      </c>
      <c r="AC723" s="1"/>
      <c r="AD723" s="1"/>
      <c r="AE723" s="1"/>
      <c r="AF723" s="1"/>
      <c r="AG723" s="1"/>
      <c r="AH723" s="1"/>
      <c r="AI723" s="1"/>
      <c r="AJ723" s="1"/>
      <c r="AK723" s="1"/>
      <c r="AL723" s="1"/>
      <c r="AM723" s="1"/>
      <c r="AN723" s="1"/>
      <c r="AO723" s="1"/>
    </row>
    <row r="724" spans="1:41" s="3" customFormat="1">
      <c r="A724" s="48">
        <v>6245</v>
      </c>
      <c r="B724" s="53" t="s">
        <v>45</v>
      </c>
      <c r="C724" s="53"/>
      <c r="D724" s="7"/>
      <c r="E724" s="9"/>
      <c r="F724" s="70">
        <v>1</v>
      </c>
      <c r="G724" s="71"/>
      <c r="H724" s="72">
        <f t="shared" si="862"/>
        <v>1</v>
      </c>
      <c r="I724" s="70">
        <v>1</v>
      </c>
      <c r="J724" s="71" t="s">
        <v>216</v>
      </c>
      <c r="K724" s="73">
        <f>SUMIF(exportMMB!D:D,budgetMMB!A724,exportMMB!F:F)</f>
        <v>0</v>
      </c>
      <c r="L724" s="19">
        <f t="shared" si="850"/>
        <v>0</v>
      </c>
      <c r="M724" s="32"/>
      <c r="N724" s="19">
        <f t="shared" si="851"/>
        <v>0</v>
      </c>
      <c r="O724" s="42"/>
      <c r="P724" s="42"/>
      <c r="Q724" s="42"/>
      <c r="R724" s="42"/>
      <c r="S724" s="19">
        <f t="shared" si="852"/>
        <v>0</v>
      </c>
      <c r="T724" s="45"/>
      <c r="U724" s="42" t="e">
        <f>SUMIF(#REF!,A724,#REF!)</f>
        <v>#REF!</v>
      </c>
      <c r="V724" s="42" t="e">
        <f>SUMIF(#REF!,A724,#REF!)</f>
        <v>#REF!</v>
      </c>
      <c r="W724" s="42" t="e">
        <f t="shared" si="854"/>
        <v>#REF!</v>
      </c>
      <c r="X724" s="42" t="e">
        <f t="shared" si="855"/>
        <v>#REF!</v>
      </c>
      <c r="Y724" s="42" t="e">
        <f t="shared" si="856"/>
        <v>#REF!</v>
      </c>
      <c r="Z724" s="116" t="e">
        <f t="shared" si="857"/>
        <v>#REF!</v>
      </c>
      <c r="AA724" s="120">
        <f t="shared" si="858"/>
        <v>0</v>
      </c>
      <c r="AB724" s="153">
        <f t="shared" si="860"/>
        <v>0</v>
      </c>
      <c r="AC724" s="1"/>
      <c r="AD724" s="1"/>
      <c r="AE724" s="1"/>
      <c r="AF724" s="1"/>
      <c r="AG724" s="1"/>
      <c r="AH724" s="1"/>
      <c r="AI724" s="1"/>
      <c r="AJ724" s="1"/>
      <c r="AK724" s="1"/>
      <c r="AL724" s="1"/>
      <c r="AM724" s="1"/>
      <c r="AN724" s="1"/>
      <c r="AO724" s="1"/>
    </row>
    <row r="725" spans="1:41" s="3" customFormat="1">
      <c r="A725" s="48">
        <v>6246</v>
      </c>
      <c r="B725" s="53" t="s">
        <v>101</v>
      </c>
      <c r="C725" s="53"/>
      <c r="D725" s="7"/>
      <c r="E725" s="9"/>
      <c r="F725" s="70">
        <v>1</v>
      </c>
      <c r="G725" s="71"/>
      <c r="H725" s="72">
        <f t="shared" si="862"/>
        <v>1</v>
      </c>
      <c r="I725" s="70">
        <v>1</v>
      </c>
      <c r="J725" s="71" t="s">
        <v>216</v>
      </c>
      <c r="K725" s="73">
        <f>SUMIF(exportMMB!D:D,budgetMMB!A725,exportMMB!F:F)</f>
        <v>0</v>
      </c>
      <c r="L725" s="19">
        <f t="shared" si="850"/>
        <v>0</v>
      </c>
      <c r="M725" s="32"/>
      <c r="N725" s="19">
        <f t="shared" si="851"/>
        <v>0</v>
      </c>
      <c r="O725" s="42"/>
      <c r="P725" s="42"/>
      <c r="Q725" s="42"/>
      <c r="R725" s="42"/>
      <c r="S725" s="19">
        <f t="shared" si="852"/>
        <v>0</v>
      </c>
      <c r="T725" s="42">
        <f t="shared" si="853"/>
        <v>0</v>
      </c>
      <c r="U725" s="42" t="e">
        <f>SUMIF(#REF!,A725,#REF!)</f>
        <v>#REF!</v>
      </c>
      <c r="V725" s="42" t="e">
        <f>SUMIF(#REF!,A725,#REF!)</f>
        <v>#REF!</v>
      </c>
      <c r="W725" s="42" t="e">
        <f t="shared" si="854"/>
        <v>#REF!</v>
      </c>
      <c r="X725" s="42" t="e">
        <f t="shared" si="855"/>
        <v>#REF!</v>
      </c>
      <c r="Y725" s="42" t="e">
        <f t="shared" si="856"/>
        <v>#REF!</v>
      </c>
      <c r="Z725" s="116" t="e">
        <f t="shared" si="857"/>
        <v>#REF!</v>
      </c>
      <c r="AA725" s="120">
        <f t="shared" si="858"/>
        <v>0</v>
      </c>
      <c r="AB725" s="153">
        <f t="shared" si="860"/>
        <v>0</v>
      </c>
      <c r="AC725" s="1"/>
      <c r="AD725" s="1"/>
      <c r="AE725" s="1"/>
      <c r="AF725" s="1"/>
      <c r="AG725" s="1"/>
      <c r="AH725" s="1"/>
      <c r="AI725" s="1"/>
      <c r="AJ725" s="1"/>
      <c r="AK725" s="1"/>
      <c r="AL725" s="1"/>
      <c r="AM725" s="1"/>
      <c r="AN725" s="1"/>
      <c r="AO725" s="1"/>
    </row>
    <row r="726" spans="1:41" s="3" customFormat="1">
      <c r="A726" s="48">
        <v>6247</v>
      </c>
      <c r="B726" s="53" t="s">
        <v>657</v>
      </c>
      <c r="C726" s="53"/>
      <c r="D726" s="7"/>
      <c r="E726" s="9"/>
      <c r="F726" s="70">
        <v>1</v>
      </c>
      <c r="G726" s="71"/>
      <c r="H726" s="72">
        <f t="shared" si="862"/>
        <v>1</v>
      </c>
      <c r="I726" s="70">
        <v>1</v>
      </c>
      <c r="J726" s="71" t="s">
        <v>216</v>
      </c>
      <c r="K726" s="73">
        <f>SUMIF(exportMMB!D:D,budgetMMB!A726,exportMMB!F:F)</f>
        <v>0</v>
      </c>
      <c r="L726" s="19">
        <f t="shared" si="850"/>
        <v>0</v>
      </c>
      <c r="M726" s="32"/>
      <c r="N726" s="19">
        <f t="shared" si="851"/>
        <v>0</v>
      </c>
      <c r="O726" s="42"/>
      <c r="P726" s="42"/>
      <c r="Q726" s="42"/>
      <c r="R726" s="42"/>
      <c r="S726" s="19">
        <f t="shared" si="852"/>
        <v>0</v>
      </c>
      <c r="T726" s="42">
        <f t="shared" si="853"/>
        <v>0</v>
      </c>
      <c r="U726" s="42" t="e">
        <f>SUMIF(#REF!,A726,#REF!)</f>
        <v>#REF!</v>
      </c>
      <c r="V726" s="42" t="e">
        <f>SUMIF(#REF!,A726,#REF!)</f>
        <v>#REF!</v>
      </c>
      <c r="W726" s="42" t="e">
        <f t="shared" si="854"/>
        <v>#REF!</v>
      </c>
      <c r="X726" s="42" t="e">
        <f t="shared" si="855"/>
        <v>#REF!</v>
      </c>
      <c r="Y726" s="42" t="e">
        <f t="shared" si="856"/>
        <v>#REF!</v>
      </c>
      <c r="Z726" s="116" t="e">
        <f t="shared" si="857"/>
        <v>#REF!</v>
      </c>
      <c r="AA726" s="120">
        <f t="shared" si="858"/>
        <v>0</v>
      </c>
      <c r="AB726" s="153">
        <f t="shared" si="860"/>
        <v>0</v>
      </c>
      <c r="AC726" s="1"/>
      <c r="AD726" s="1"/>
      <c r="AE726" s="1"/>
      <c r="AF726" s="1"/>
      <c r="AG726" s="1"/>
      <c r="AH726" s="1"/>
      <c r="AI726" s="1"/>
      <c r="AJ726" s="1"/>
      <c r="AK726" s="1"/>
      <c r="AL726" s="1"/>
      <c r="AM726" s="1"/>
      <c r="AN726" s="1"/>
      <c r="AO726" s="1"/>
    </row>
    <row r="727" spans="1:41" s="3" customFormat="1">
      <c r="A727" s="180" t="s">
        <v>395</v>
      </c>
      <c r="B727" s="53" t="s">
        <v>355</v>
      </c>
      <c r="C727" s="53"/>
      <c r="D727" s="7"/>
      <c r="E727" s="9"/>
      <c r="F727" s="70">
        <v>1</v>
      </c>
      <c r="G727" s="71"/>
      <c r="H727" s="72">
        <f t="shared" si="862"/>
        <v>1</v>
      </c>
      <c r="I727" s="70">
        <v>1</v>
      </c>
      <c r="J727" s="71" t="s">
        <v>216</v>
      </c>
      <c r="K727" s="73">
        <f>SUMIF(exportMMB!D:D,budgetMMB!A727,exportMMB!F:F)</f>
        <v>0</v>
      </c>
      <c r="L727" s="19">
        <f t="shared" si="850"/>
        <v>0</v>
      </c>
      <c r="M727" s="32"/>
      <c r="N727" s="19">
        <f t="shared" si="851"/>
        <v>0</v>
      </c>
      <c r="O727" s="42"/>
      <c r="P727" s="42"/>
      <c r="Q727" s="42"/>
      <c r="R727" s="42"/>
      <c r="S727" s="19">
        <f t="shared" si="852"/>
        <v>0</v>
      </c>
      <c r="T727" s="42">
        <f t="shared" si="853"/>
        <v>0</v>
      </c>
      <c r="U727" s="42" t="e">
        <f>SUMIF(#REF!,A727,#REF!)</f>
        <v>#REF!</v>
      </c>
      <c r="V727" s="42" t="e">
        <f>SUMIF(#REF!,A727,#REF!)</f>
        <v>#REF!</v>
      </c>
      <c r="W727" s="42" t="e">
        <f t="shared" si="854"/>
        <v>#REF!</v>
      </c>
      <c r="X727" s="42" t="e">
        <f t="shared" si="855"/>
        <v>#REF!</v>
      </c>
      <c r="Y727" s="42" t="e">
        <f t="shared" si="856"/>
        <v>#REF!</v>
      </c>
      <c r="Z727" s="116" t="e">
        <f t="shared" si="857"/>
        <v>#REF!</v>
      </c>
      <c r="AA727" s="120">
        <f t="shared" si="858"/>
        <v>0</v>
      </c>
      <c r="AB727" s="153">
        <f t="shared" si="860"/>
        <v>0</v>
      </c>
      <c r="AC727" s="1"/>
      <c r="AD727" s="1"/>
      <c r="AE727" s="1"/>
      <c r="AF727" s="1"/>
      <c r="AG727" s="1"/>
      <c r="AH727" s="1"/>
      <c r="AI727" s="1"/>
      <c r="AJ727" s="1"/>
      <c r="AK727" s="1"/>
      <c r="AL727" s="1"/>
      <c r="AM727" s="1"/>
      <c r="AN727" s="1"/>
      <c r="AO727" s="1"/>
    </row>
    <row r="728" spans="1:41" s="3" customFormat="1">
      <c r="A728" s="180" t="s">
        <v>396</v>
      </c>
      <c r="B728" s="53" t="s">
        <v>397</v>
      </c>
      <c r="C728" s="53"/>
      <c r="D728" s="7"/>
      <c r="E728" s="9"/>
      <c r="F728" s="70">
        <v>1</v>
      </c>
      <c r="G728" s="71"/>
      <c r="H728" s="72">
        <f t="shared" si="862"/>
        <v>1</v>
      </c>
      <c r="I728" s="70">
        <v>1</v>
      </c>
      <c r="J728" s="71" t="s">
        <v>216</v>
      </c>
      <c r="K728" s="73">
        <f>SUMIF(exportMMB!D:D,budgetMMB!A728,exportMMB!F:F)</f>
        <v>0</v>
      </c>
      <c r="L728" s="19">
        <f t="shared" si="850"/>
        <v>0</v>
      </c>
      <c r="M728" s="32"/>
      <c r="N728" s="19">
        <f t="shared" si="851"/>
        <v>0</v>
      </c>
      <c r="O728" s="42"/>
      <c r="P728" s="42"/>
      <c r="Q728" s="42"/>
      <c r="R728" s="42"/>
      <c r="S728" s="19">
        <f t="shared" si="852"/>
        <v>0</v>
      </c>
      <c r="T728" s="42">
        <f t="shared" si="853"/>
        <v>0</v>
      </c>
      <c r="U728" s="42" t="e">
        <f>SUMIF(#REF!,A728,#REF!)</f>
        <v>#REF!</v>
      </c>
      <c r="V728" s="42" t="e">
        <f>SUMIF(#REF!,A728,#REF!)</f>
        <v>#REF!</v>
      </c>
      <c r="W728" s="42" t="e">
        <f t="shared" si="854"/>
        <v>#REF!</v>
      </c>
      <c r="X728" s="42" t="e">
        <f t="shared" si="855"/>
        <v>#REF!</v>
      </c>
      <c r="Y728" s="42" t="e">
        <f t="shared" si="856"/>
        <v>#REF!</v>
      </c>
      <c r="Z728" s="116" t="e">
        <f t="shared" si="857"/>
        <v>#REF!</v>
      </c>
      <c r="AA728" s="120">
        <f t="shared" si="858"/>
        <v>0</v>
      </c>
      <c r="AB728" s="153">
        <f t="shared" si="860"/>
        <v>0</v>
      </c>
      <c r="AC728" s="1"/>
      <c r="AD728" s="1"/>
      <c r="AE728" s="1"/>
      <c r="AF728" s="1"/>
      <c r="AG728" s="1"/>
      <c r="AH728" s="1"/>
      <c r="AI728" s="1"/>
      <c r="AJ728" s="1"/>
      <c r="AK728" s="1"/>
      <c r="AL728" s="1"/>
      <c r="AM728" s="1"/>
      <c r="AN728" s="1"/>
      <c r="AO728" s="1"/>
    </row>
    <row r="729" spans="1:41" s="3" customFormat="1">
      <c r="A729" s="48">
        <v>6250</v>
      </c>
      <c r="B729" s="53" t="s">
        <v>810</v>
      </c>
      <c r="C729" s="53"/>
      <c r="D729" s="7"/>
      <c r="E729" s="9"/>
      <c r="F729" s="70">
        <v>1</v>
      </c>
      <c r="G729" s="71"/>
      <c r="H729" s="72">
        <f t="shared" ref="H729:H733" si="874">SUM(E729:G729)</f>
        <v>1</v>
      </c>
      <c r="I729" s="70">
        <v>1</v>
      </c>
      <c r="J729" s="71" t="s">
        <v>216</v>
      </c>
      <c r="K729" s="73">
        <f>SUMIF(exportMMB!D:D,budgetMMB!A729,exportMMB!F:F)</f>
        <v>0</v>
      </c>
      <c r="L729" s="19">
        <f t="shared" si="850"/>
        <v>0</v>
      </c>
      <c r="M729" s="32"/>
      <c r="N729" s="19">
        <f t="shared" si="851"/>
        <v>0</v>
      </c>
      <c r="O729" s="42"/>
      <c r="P729" s="42"/>
      <c r="Q729" s="42"/>
      <c r="R729" s="42"/>
      <c r="S729" s="19">
        <f t="shared" si="852"/>
        <v>0</v>
      </c>
      <c r="T729" s="45"/>
      <c r="U729" s="42" t="e">
        <f>SUMIF(#REF!,A729,#REF!)</f>
        <v>#REF!</v>
      </c>
      <c r="V729" s="42" t="e">
        <f>SUMIF(#REF!,A729,#REF!)</f>
        <v>#REF!</v>
      </c>
      <c r="W729" s="42" t="e">
        <f t="shared" si="854"/>
        <v>#REF!</v>
      </c>
      <c r="X729" s="42" t="e">
        <f t="shared" si="855"/>
        <v>#REF!</v>
      </c>
      <c r="Y729" s="42" t="e">
        <f t="shared" si="856"/>
        <v>#REF!</v>
      </c>
      <c r="Z729" s="116" t="e">
        <f t="shared" si="857"/>
        <v>#REF!</v>
      </c>
      <c r="AA729" s="120">
        <f t="shared" si="858"/>
        <v>0</v>
      </c>
      <c r="AB729" s="153">
        <f t="shared" si="860"/>
        <v>0</v>
      </c>
      <c r="AC729" s="1"/>
      <c r="AD729" s="1"/>
      <c r="AE729" s="1"/>
      <c r="AF729" s="1"/>
      <c r="AG729" s="1"/>
      <c r="AH729" s="1"/>
      <c r="AI729" s="1"/>
      <c r="AJ729" s="1"/>
      <c r="AK729" s="1"/>
      <c r="AL729" s="1"/>
      <c r="AM729" s="1"/>
      <c r="AN729" s="1"/>
      <c r="AO729" s="1"/>
    </row>
    <row r="730" spans="1:41" s="3" customFormat="1">
      <c r="A730" s="180" t="s">
        <v>398</v>
      </c>
      <c r="B730" s="53" t="s">
        <v>272</v>
      </c>
      <c r="C730" s="53"/>
      <c r="D730" s="7"/>
      <c r="E730" s="9"/>
      <c r="F730" s="70">
        <v>1</v>
      </c>
      <c r="G730" s="71"/>
      <c r="H730" s="72">
        <f t="shared" si="874"/>
        <v>1</v>
      </c>
      <c r="I730" s="70">
        <v>1</v>
      </c>
      <c r="J730" s="71" t="s">
        <v>216</v>
      </c>
      <c r="K730" s="73">
        <f>SUMIF(exportMMB!D:D,budgetMMB!A730,exportMMB!F:F)</f>
        <v>0</v>
      </c>
      <c r="L730" s="19">
        <f t="shared" si="850"/>
        <v>0</v>
      </c>
      <c r="M730" s="32"/>
      <c r="N730" s="19">
        <f t="shared" si="851"/>
        <v>0</v>
      </c>
      <c r="O730" s="42"/>
      <c r="P730" s="42"/>
      <c r="Q730" s="42"/>
      <c r="R730" s="42"/>
      <c r="S730" s="19">
        <f t="shared" si="852"/>
        <v>0</v>
      </c>
      <c r="T730" s="45"/>
      <c r="U730" s="42" t="e">
        <f>SUMIF(#REF!,A730,#REF!)</f>
        <v>#REF!</v>
      </c>
      <c r="V730" s="42" t="e">
        <f>SUMIF(#REF!,A730,#REF!)</f>
        <v>#REF!</v>
      </c>
      <c r="W730" s="42" t="e">
        <f t="shared" si="854"/>
        <v>#REF!</v>
      </c>
      <c r="X730" s="42" t="e">
        <f t="shared" si="855"/>
        <v>#REF!</v>
      </c>
      <c r="Y730" s="42" t="e">
        <f t="shared" si="856"/>
        <v>#REF!</v>
      </c>
      <c r="Z730" s="116" t="e">
        <f t="shared" si="857"/>
        <v>#REF!</v>
      </c>
      <c r="AA730" s="120">
        <f t="shared" si="858"/>
        <v>0</v>
      </c>
      <c r="AB730" s="153">
        <f t="shared" si="860"/>
        <v>0</v>
      </c>
      <c r="AC730" s="1"/>
      <c r="AD730" s="1"/>
      <c r="AE730" s="1"/>
      <c r="AF730" s="1"/>
      <c r="AG730" s="1"/>
      <c r="AH730" s="1"/>
      <c r="AI730" s="1"/>
      <c r="AJ730" s="1"/>
      <c r="AK730" s="1"/>
      <c r="AL730" s="1"/>
      <c r="AM730" s="1"/>
      <c r="AN730" s="1"/>
      <c r="AO730" s="1"/>
    </row>
    <row r="731" spans="1:41" s="3" customFormat="1">
      <c r="A731" s="180" t="s">
        <v>813</v>
      </c>
      <c r="B731" s="54" t="s">
        <v>811</v>
      </c>
      <c r="C731" s="54"/>
      <c r="D731" s="7"/>
      <c r="E731" s="9"/>
      <c r="F731" s="70">
        <v>1</v>
      </c>
      <c r="G731" s="71"/>
      <c r="H731" s="72">
        <f t="shared" si="874"/>
        <v>1</v>
      </c>
      <c r="I731" s="70">
        <v>1</v>
      </c>
      <c r="J731" s="71" t="s">
        <v>216</v>
      </c>
      <c r="K731" s="73">
        <f>SUMIF(exportMMB!D:D,budgetMMB!A731,exportMMB!F:F)</f>
        <v>0</v>
      </c>
      <c r="L731" s="19">
        <f t="shared" si="850"/>
        <v>0</v>
      </c>
      <c r="M731" s="32"/>
      <c r="N731" s="19">
        <f t="shared" si="851"/>
        <v>0</v>
      </c>
      <c r="O731" s="42"/>
      <c r="P731" s="42"/>
      <c r="Q731" s="42"/>
      <c r="R731" s="42"/>
      <c r="S731" s="19">
        <f t="shared" si="852"/>
        <v>0</v>
      </c>
      <c r="T731" s="42">
        <f t="shared" ref="T731" si="875">N731</f>
        <v>0</v>
      </c>
      <c r="U731" s="42" t="e">
        <f>SUMIF(#REF!,A731,#REF!)</f>
        <v>#REF!</v>
      </c>
      <c r="V731" s="42" t="e">
        <f>SUMIF(#REF!,A731,#REF!)</f>
        <v>#REF!</v>
      </c>
      <c r="W731" s="42" t="e">
        <f t="shared" si="854"/>
        <v>#REF!</v>
      </c>
      <c r="X731" s="42" t="e">
        <f t="shared" si="855"/>
        <v>#REF!</v>
      </c>
      <c r="Y731" s="42" t="e">
        <f t="shared" si="856"/>
        <v>#REF!</v>
      </c>
      <c r="Z731" s="116" t="e">
        <f t="shared" si="857"/>
        <v>#REF!</v>
      </c>
      <c r="AA731" s="120">
        <f t="shared" si="858"/>
        <v>0</v>
      </c>
      <c r="AB731" s="153">
        <f t="shared" si="860"/>
        <v>0</v>
      </c>
      <c r="AC731" s="1"/>
      <c r="AD731" s="1"/>
      <c r="AE731" s="1"/>
      <c r="AF731" s="1"/>
      <c r="AG731" s="1"/>
      <c r="AH731" s="1"/>
      <c r="AI731" s="1"/>
      <c r="AJ731" s="1"/>
      <c r="AK731" s="1"/>
      <c r="AL731" s="1"/>
      <c r="AM731" s="1"/>
      <c r="AN731" s="1"/>
      <c r="AO731" s="1"/>
    </row>
    <row r="732" spans="1:41" s="3" customFormat="1">
      <c r="A732" s="180" t="s">
        <v>812</v>
      </c>
      <c r="B732" s="53" t="s">
        <v>273</v>
      </c>
      <c r="C732" s="53"/>
      <c r="D732" s="7"/>
      <c r="E732" s="9"/>
      <c r="F732" s="70">
        <v>1</v>
      </c>
      <c r="G732" s="71"/>
      <c r="H732" s="72">
        <f t="shared" si="874"/>
        <v>1</v>
      </c>
      <c r="I732" s="70">
        <v>1</v>
      </c>
      <c r="J732" s="71" t="s">
        <v>216</v>
      </c>
      <c r="K732" s="73">
        <f>SUMIF(exportMMB!D:D,budgetMMB!A732,exportMMB!F:F)</f>
        <v>0</v>
      </c>
      <c r="L732" s="19">
        <f t="shared" si="850"/>
        <v>0</v>
      </c>
      <c r="M732" s="32"/>
      <c r="N732" s="19">
        <f t="shared" si="851"/>
        <v>0</v>
      </c>
      <c r="O732" s="42"/>
      <c r="P732" s="42"/>
      <c r="Q732" s="42"/>
      <c r="R732" s="42"/>
      <c r="S732" s="19">
        <f t="shared" si="852"/>
        <v>0</v>
      </c>
      <c r="T732" s="45"/>
      <c r="U732" s="42" t="e">
        <f>SUMIF(#REF!,A732,#REF!)</f>
        <v>#REF!</v>
      </c>
      <c r="V732" s="42" t="e">
        <f>SUMIF(#REF!,A732,#REF!)</f>
        <v>#REF!</v>
      </c>
      <c r="W732" s="42" t="e">
        <f t="shared" si="854"/>
        <v>#REF!</v>
      </c>
      <c r="X732" s="42" t="e">
        <f t="shared" si="855"/>
        <v>#REF!</v>
      </c>
      <c r="Y732" s="42" t="e">
        <f t="shared" si="856"/>
        <v>#REF!</v>
      </c>
      <c r="Z732" s="116" t="e">
        <f t="shared" si="857"/>
        <v>#REF!</v>
      </c>
      <c r="AA732" s="120">
        <f t="shared" si="858"/>
        <v>0</v>
      </c>
      <c r="AB732" s="153">
        <f t="shared" si="860"/>
        <v>0</v>
      </c>
      <c r="AC732" s="1"/>
      <c r="AD732" s="1"/>
      <c r="AE732" s="1"/>
      <c r="AF732" s="1"/>
      <c r="AG732" s="1"/>
      <c r="AH732" s="1"/>
      <c r="AI732" s="1"/>
      <c r="AJ732" s="1"/>
      <c r="AK732" s="1"/>
      <c r="AL732" s="1"/>
      <c r="AM732" s="1"/>
      <c r="AN732" s="1"/>
      <c r="AO732" s="1"/>
    </row>
    <row r="733" spans="1:41" s="3" customFormat="1">
      <c r="A733" s="180" t="s">
        <v>399</v>
      </c>
      <c r="B733" s="53" t="s">
        <v>400</v>
      </c>
      <c r="C733" s="53"/>
      <c r="D733" s="7"/>
      <c r="E733" s="9"/>
      <c r="F733" s="70">
        <v>1</v>
      </c>
      <c r="G733" s="71"/>
      <c r="H733" s="72">
        <f t="shared" si="874"/>
        <v>1</v>
      </c>
      <c r="I733" s="70">
        <v>1</v>
      </c>
      <c r="J733" s="71" t="s">
        <v>216</v>
      </c>
      <c r="K733" s="73">
        <f>SUMIF(exportMMB!D:D,budgetMMB!A733,exportMMB!F:F)</f>
        <v>0</v>
      </c>
      <c r="L733" s="19">
        <f t="shared" si="850"/>
        <v>0</v>
      </c>
      <c r="M733" s="32"/>
      <c r="N733" s="19">
        <f t="shared" si="851"/>
        <v>0</v>
      </c>
      <c r="O733" s="42"/>
      <c r="P733" s="42"/>
      <c r="Q733" s="42"/>
      <c r="R733" s="42"/>
      <c r="S733" s="19">
        <f t="shared" si="852"/>
        <v>0</v>
      </c>
      <c r="T733" s="42">
        <f t="shared" si="853"/>
        <v>0</v>
      </c>
      <c r="U733" s="42" t="e">
        <f>SUMIF(#REF!,A733,#REF!)</f>
        <v>#REF!</v>
      </c>
      <c r="V733" s="42" t="e">
        <f>SUMIF(#REF!,A733,#REF!)</f>
        <v>#REF!</v>
      </c>
      <c r="W733" s="42" t="e">
        <f t="shared" si="854"/>
        <v>#REF!</v>
      </c>
      <c r="X733" s="42" t="e">
        <f t="shared" si="855"/>
        <v>#REF!</v>
      </c>
      <c r="Y733" s="42" t="e">
        <f t="shared" si="856"/>
        <v>#REF!</v>
      </c>
      <c r="Z733" s="116" t="e">
        <f t="shared" si="857"/>
        <v>#REF!</v>
      </c>
      <c r="AA733" s="120">
        <f t="shared" si="858"/>
        <v>0</v>
      </c>
      <c r="AB733" s="153">
        <f t="shared" si="860"/>
        <v>0</v>
      </c>
      <c r="AC733" s="1"/>
      <c r="AD733" s="1"/>
      <c r="AE733" s="1"/>
      <c r="AF733" s="1"/>
      <c r="AG733" s="1"/>
      <c r="AH733" s="1"/>
      <c r="AI733" s="1"/>
      <c r="AJ733" s="1"/>
      <c r="AK733" s="1"/>
      <c r="AL733" s="1"/>
      <c r="AM733" s="1"/>
      <c r="AN733" s="1"/>
      <c r="AO733" s="1"/>
    </row>
    <row r="734" spans="1:41" s="3" customFormat="1">
      <c r="A734" s="180" t="s">
        <v>401</v>
      </c>
      <c r="B734" s="53" t="s">
        <v>402</v>
      </c>
      <c r="C734" s="53"/>
      <c r="D734" s="7"/>
      <c r="E734" s="9"/>
      <c r="F734" s="70">
        <v>1</v>
      </c>
      <c r="G734" s="71"/>
      <c r="H734" s="72">
        <f t="shared" ref="H734" si="876">SUM(E734:G734)</f>
        <v>1</v>
      </c>
      <c r="I734" s="70">
        <v>1</v>
      </c>
      <c r="J734" s="71" t="s">
        <v>216</v>
      </c>
      <c r="K734" s="73">
        <f>SUMIF(exportMMB!D:D,budgetMMB!A734,exportMMB!F:F)</f>
        <v>0</v>
      </c>
      <c r="L734" s="19">
        <f t="shared" si="850"/>
        <v>0</v>
      </c>
      <c r="M734" s="32"/>
      <c r="N734" s="19">
        <f t="shared" si="851"/>
        <v>0</v>
      </c>
      <c r="O734" s="42"/>
      <c r="P734" s="42"/>
      <c r="Q734" s="42"/>
      <c r="R734" s="42"/>
      <c r="S734" s="19">
        <f t="shared" si="852"/>
        <v>0</v>
      </c>
      <c r="T734" s="42">
        <f t="shared" si="853"/>
        <v>0</v>
      </c>
      <c r="U734" s="42" t="e">
        <f>SUMIF(#REF!,A734,#REF!)</f>
        <v>#REF!</v>
      </c>
      <c r="V734" s="42" t="e">
        <f>SUMIF(#REF!,A734,#REF!)</f>
        <v>#REF!</v>
      </c>
      <c r="W734" s="42" t="e">
        <f t="shared" si="854"/>
        <v>#REF!</v>
      </c>
      <c r="X734" s="42" t="e">
        <f t="shared" si="855"/>
        <v>#REF!</v>
      </c>
      <c r="Y734" s="42" t="e">
        <f t="shared" si="856"/>
        <v>#REF!</v>
      </c>
      <c r="Z734" s="116" t="e">
        <f t="shared" si="857"/>
        <v>#REF!</v>
      </c>
      <c r="AA734" s="120">
        <f t="shared" si="858"/>
        <v>0</v>
      </c>
      <c r="AB734" s="153">
        <f t="shared" si="860"/>
        <v>0</v>
      </c>
      <c r="AC734" s="1"/>
      <c r="AD734" s="1"/>
      <c r="AE734" s="1"/>
      <c r="AF734" s="1"/>
      <c r="AG734" s="1"/>
      <c r="AH734" s="1"/>
      <c r="AI734" s="1"/>
      <c r="AJ734" s="1"/>
      <c r="AK734" s="1"/>
      <c r="AL734" s="1"/>
      <c r="AM734" s="1"/>
      <c r="AN734" s="1"/>
      <c r="AO734" s="1"/>
    </row>
    <row r="735" spans="1:41" s="3" customFormat="1">
      <c r="A735" s="180" t="s">
        <v>403</v>
      </c>
      <c r="B735" s="53" t="s">
        <v>404</v>
      </c>
      <c r="C735" s="53" t="s">
        <v>1030</v>
      </c>
      <c r="D735" s="7"/>
      <c r="E735" s="9"/>
      <c r="F735" s="70">
        <v>1</v>
      </c>
      <c r="G735" s="71"/>
      <c r="H735" s="72">
        <f t="shared" ref="H735:H739" si="877">SUM(E735:G735)</f>
        <v>1</v>
      </c>
      <c r="I735" s="70">
        <v>1</v>
      </c>
      <c r="J735" s="71" t="s">
        <v>216</v>
      </c>
      <c r="K735" s="73">
        <f>SUMIF(exportMMB!D:D,budgetMMB!A735,exportMMB!F:F)</f>
        <v>0</v>
      </c>
      <c r="L735" s="19">
        <f t="shared" si="850"/>
        <v>0</v>
      </c>
      <c r="M735" s="32"/>
      <c r="N735" s="19">
        <f t="shared" si="851"/>
        <v>0</v>
      </c>
      <c r="O735" s="42"/>
      <c r="P735" s="42"/>
      <c r="Q735" s="42"/>
      <c r="R735" s="42"/>
      <c r="S735" s="19">
        <f t="shared" si="852"/>
        <v>0</v>
      </c>
      <c r="T735" s="42">
        <f t="shared" si="853"/>
        <v>0</v>
      </c>
      <c r="U735" s="42" t="e">
        <f>SUMIF(#REF!,A735,#REF!)</f>
        <v>#REF!</v>
      </c>
      <c r="V735" s="42" t="e">
        <f>SUMIF(#REF!,A735,#REF!)</f>
        <v>#REF!</v>
      </c>
      <c r="W735" s="42" t="e">
        <f t="shared" si="854"/>
        <v>#REF!</v>
      </c>
      <c r="X735" s="42" t="e">
        <f t="shared" si="855"/>
        <v>#REF!</v>
      </c>
      <c r="Y735" s="42" t="e">
        <f t="shared" si="856"/>
        <v>#REF!</v>
      </c>
      <c r="Z735" s="116" t="e">
        <f t="shared" si="857"/>
        <v>#REF!</v>
      </c>
      <c r="AA735" s="120">
        <f t="shared" si="858"/>
        <v>0</v>
      </c>
      <c r="AB735" s="153">
        <f t="shared" si="860"/>
        <v>0</v>
      </c>
      <c r="AC735" s="1"/>
      <c r="AD735" s="1"/>
      <c r="AE735" s="1"/>
      <c r="AF735" s="1"/>
      <c r="AG735" s="1"/>
      <c r="AH735" s="1"/>
      <c r="AI735" s="1"/>
      <c r="AJ735" s="1"/>
      <c r="AK735" s="1"/>
      <c r="AL735" s="1"/>
      <c r="AM735" s="1"/>
      <c r="AN735" s="1"/>
      <c r="AO735" s="1"/>
    </row>
    <row r="736" spans="1:41" s="3" customFormat="1">
      <c r="A736" s="180" t="s">
        <v>987</v>
      </c>
      <c r="B736" s="53" t="s">
        <v>989</v>
      </c>
      <c r="C736" s="53" t="s">
        <v>1030</v>
      </c>
      <c r="D736" s="7"/>
      <c r="E736" s="4"/>
      <c r="F736" s="70">
        <v>1</v>
      </c>
      <c r="G736" s="9"/>
      <c r="H736" s="8">
        <f t="shared" ref="H736" si="878">SUM(E736:G736)</f>
        <v>1</v>
      </c>
      <c r="I736" s="4">
        <v>1</v>
      </c>
      <c r="J736" s="9" t="s">
        <v>216</v>
      </c>
      <c r="K736" s="73">
        <f>SUMIF(exportMMB!D:D,budgetMMB!A736,exportMMB!F:F)</f>
        <v>0</v>
      </c>
      <c r="L736" s="19">
        <f t="shared" si="850"/>
        <v>0</v>
      </c>
      <c r="M736" s="32"/>
      <c r="N736" s="19">
        <f t="shared" si="851"/>
        <v>0</v>
      </c>
      <c r="O736" s="42"/>
      <c r="P736" s="42"/>
      <c r="Q736" s="42"/>
      <c r="R736" s="42"/>
      <c r="S736" s="19">
        <f t="shared" si="852"/>
        <v>0</v>
      </c>
      <c r="T736" s="45"/>
      <c r="U736" s="42" t="e">
        <f>SUMIF(#REF!,A736,#REF!)</f>
        <v>#REF!</v>
      </c>
      <c r="V736" s="42" t="e">
        <f>SUMIF(#REF!,A736,#REF!)</f>
        <v>#REF!</v>
      </c>
      <c r="W736" s="42" t="e">
        <f t="shared" si="854"/>
        <v>#REF!</v>
      </c>
      <c r="X736" s="42" t="e">
        <f t="shared" si="855"/>
        <v>#REF!</v>
      </c>
      <c r="Y736" s="42" t="e">
        <f t="shared" si="856"/>
        <v>#REF!</v>
      </c>
      <c r="Z736" s="116" t="e">
        <f t="shared" si="857"/>
        <v>#REF!</v>
      </c>
      <c r="AA736" s="120">
        <f t="shared" si="858"/>
        <v>0</v>
      </c>
      <c r="AB736" s="153">
        <f t="shared" si="860"/>
        <v>0</v>
      </c>
      <c r="AC736" s="1"/>
      <c r="AD736" s="1"/>
      <c r="AE736" s="1"/>
      <c r="AF736" s="1"/>
      <c r="AG736" s="1"/>
      <c r="AH736" s="1"/>
      <c r="AI736" s="1"/>
      <c r="AJ736" s="1"/>
      <c r="AK736" s="1"/>
      <c r="AL736" s="1"/>
      <c r="AM736" s="1"/>
      <c r="AN736" s="1"/>
      <c r="AO736" s="1"/>
    </row>
    <row r="737" spans="1:41" s="3" customFormat="1">
      <c r="A737" s="180" t="s">
        <v>405</v>
      </c>
      <c r="B737" s="53" t="s">
        <v>963</v>
      </c>
      <c r="C737" s="53"/>
      <c r="D737" s="7"/>
      <c r="E737" s="9"/>
      <c r="F737" s="70">
        <v>1</v>
      </c>
      <c r="G737" s="71"/>
      <c r="H737" s="72">
        <f t="shared" si="877"/>
        <v>1</v>
      </c>
      <c r="I737" s="70">
        <v>1</v>
      </c>
      <c r="J737" s="71" t="s">
        <v>216</v>
      </c>
      <c r="K737" s="73">
        <f>SUMIF(exportMMB!D:D,budgetMMB!A737,exportMMB!F:F)</f>
        <v>0</v>
      </c>
      <c r="L737" s="19">
        <f t="shared" si="850"/>
        <v>0</v>
      </c>
      <c r="M737" s="32"/>
      <c r="N737" s="19">
        <f t="shared" si="851"/>
        <v>0</v>
      </c>
      <c r="O737" s="42"/>
      <c r="P737" s="42"/>
      <c r="Q737" s="42"/>
      <c r="R737" s="42"/>
      <c r="S737" s="19">
        <f t="shared" si="852"/>
        <v>0</v>
      </c>
      <c r="T737" s="42">
        <f t="shared" si="853"/>
        <v>0</v>
      </c>
      <c r="U737" s="42" t="e">
        <f>SUMIF(#REF!,A737,#REF!)</f>
        <v>#REF!</v>
      </c>
      <c r="V737" s="42" t="e">
        <f>SUMIF(#REF!,A737,#REF!)</f>
        <v>#REF!</v>
      </c>
      <c r="W737" s="42" t="e">
        <f t="shared" si="854"/>
        <v>#REF!</v>
      </c>
      <c r="X737" s="42" t="e">
        <f t="shared" si="855"/>
        <v>#REF!</v>
      </c>
      <c r="Y737" s="42" t="e">
        <f t="shared" si="856"/>
        <v>#REF!</v>
      </c>
      <c r="Z737" s="116" t="e">
        <f t="shared" si="857"/>
        <v>#REF!</v>
      </c>
      <c r="AA737" s="120">
        <f t="shared" si="858"/>
        <v>0</v>
      </c>
      <c r="AB737" s="153">
        <f t="shared" si="860"/>
        <v>0</v>
      </c>
      <c r="AC737" s="1"/>
      <c r="AD737" s="1"/>
      <c r="AE737" s="1"/>
      <c r="AF737" s="1"/>
      <c r="AG737" s="1"/>
      <c r="AH737" s="1"/>
      <c r="AI737" s="1"/>
      <c r="AJ737" s="1"/>
      <c r="AK737" s="1"/>
      <c r="AL737" s="1"/>
      <c r="AM737" s="1"/>
      <c r="AN737" s="1"/>
      <c r="AO737" s="1"/>
    </row>
    <row r="738" spans="1:41" s="3" customFormat="1">
      <c r="A738" s="48">
        <v>6285</v>
      </c>
      <c r="B738" s="53" t="s">
        <v>102</v>
      </c>
      <c r="C738" s="53"/>
      <c r="D738" s="7"/>
      <c r="E738" s="9"/>
      <c r="F738" s="70">
        <v>1</v>
      </c>
      <c r="G738" s="71"/>
      <c r="H738" s="72">
        <f t="shared" si="877"/>
        <v>1</v>
      </c>
      <c r="I738" s="70">
        <v>1</v>
      </c>
      <c r="J738" s="71" t="s">
        <v>216</v>
      </c>
      <c r="K738" s="73">
        <f>SUMIF(exportMMB!D:D,budgetMMB!A738,exportMMB!F:F)</f>
        <v>0</v>
      </c>
      <c r="L738" s="19">
        <f t="shared" si="850"/>
        <v>0</v>
      </c>
      <c r="M738" s="32"/>
      <c r="N738" s="19">
        <f t="shared" si="851"/>
        <v>0</v>
      </c>
      <c r="O738" s="42"/>
      <c r="P738" s="42"/>
      <c r="Q738" s="42"/>
      <c r="R738" s="42"/>
      <c r="S738" s="19">
        <f t="shared" si="852"/>
        <v>0</v>
      </c>
      <c r="T738" s="45"/>
      <c r="U738" s="42" t="e">
        <f>SUMIF(#REF!,A738,#REF!)</f>
        <v>#REF!</v>
      </c>
      <c r="V738" s="42" t="e">
        <f>SUMIF(#REF!,A738,#REF!)</f>
        <v>#REF!</v>
      </c>
      <c r="W738" s="42" t="e">
        <f t="shared" si="854"/>
        <v>#REF!</v>
      </c>
      <c r="X738" s="42" t="e">
        <f t="shared" si="855"/>
        <v>#REF!</v>
      </c>
      <c r="Y738" s="42" t="e">
        <f t="shared" si="856"/>
        <v>#REF!</v>
      </c>
      <c r="Z738" s="116" t="e">
        <f t="shared" si="857"/>
        <v>#REF!</v>
      </c>
      <c r="AA738" s="120">
        <f t="shared" si="858"/>
        <v>0</v>
      </c>
      <c r="AB738" s="153">
        <f t="shared" si="860"/>
        <v>0</v>
      </c>
      <c r="AC738" s="1"/>
      <c r="AD738" s="1"/>
      <c r="AE738" s="1"/>
      <c r="AF738" s="1"/>
      <c r="AG738" s="1"/>
      <c r="AH738" s="1"/>
      <c r="AI738" s="1"/>
      <c r="AJ738" s="1"/>
      <c r="AK738" s="1"/>
      <c r="AL738" s="1"/>
      <c r="AM738" s="1"/>
      <c r="AN738" s="1"/>
      <c r="AO738" s="1"/>
    </row>
    <row r="739" spans="1:41" s="3" customFormat="1">
      <c r="A739" s="180" t="s">
        <v>809</v>
      </c>
      <c r="B739" s="53" t="s">
        <v>617</v>
      </c>
      <c r="C739" s="53"/>
      <c r="D739" s="7"/>
      <c r="E739" s="4"/>
      <c r="F739" s="70">
        <v>1</v>
      </c>
      <c r="G739" s="71"/>
      <c r="H739" s="72">
        <f t="shared" si="877"/>
        <v>1</v>
      </c>
      <c r="I739" s="70">
        <v>1</v>
      </c>
      <c r="J739" s="71" t="s">
        <v>216</v>
      </c>
      <c r="K739" s="73">
        <f>SUMIF(exportMMB!D:D,budgetMMB!A739,exportMMB!F:F)</f>
        <v>0</v>
      </c>
      <c r="L739" s="19">
        <f t="shared" si="850"/>
        <v>0</v>
      </c>
      <c r="M739" s="32"/>
      <c r="N739" s="19">
        <f t="shared" si="851"/>
        <v>0</v>
      </c>
      <c r="O739" s="42"/>
      <c r="P739" s="42"/>
      <c r="Q739" s="42"/>
      <c r="R739" s="42"/>
      <c r="S739" s="19">
        <f t="shared" si="852"/>
        <v>0</v>
      </c>
      <c r="T739" s="45"/>
      <c r="U739" s="42" t="e">
        <f>SUMIF(#REF!,A739,#REF!)</f>
        <v>#REF!</v>
      </c>
      <c r="V739" s="42" t="e">
        <f>SUMIF(#REF!,A739,#REF!)</f>
        <v>#REF!</v>
      </c>
      <c r="W739" s="42" t="e">
        <f t="shared" si="854"/>
        <v>#REF!</v>
      </c>
      <c r="X739" s="42" t="e">
        <f t="shared" si="855"/>
        <v>#REF!</v>
      </c>
      <c r="Y739" s="42" t="e">
        <f t="shared" si="856"/>
        <v>#REF!</v>
      </c>
      <c r="Z739" s="116" t="e">
        <f t="shared" si="857"/>
        <v>#REF!</v>
      </c>
      <c r="AA739" s="120">
        <f t="shared" si="858"/>
        <v>0</v>
      </c>
      <c r="AB739" s="153">
        <f t="shared" si="860"/>
        <v>0</v>
      </c>
      <c r="AC739" s="1"/>
      <c r="AD739" s="1"/>
      <c r="AE739" s="1"/>
      <c r="AF739" s="1"/>
      <c r="AG739" s="1"/>
      <c r="AH739" s="1"/>
      <c r="AI739" s="1"/>
      <c r="AJ739" s="1"/>
      <c r="AK739" s="1"/>
      <c r="AL739" s="1"/>
      <c r="AM739" s="1"/>
      <c r="AN739" s="1"/>
      <c r="AO739" s="1"/>
    </row>
    <row r="740" spans="1:41" s="3" customFormat="1">
      <c r="A740" s="48"/>
      <c r="B740" s="55" t="s">
        <v>253</v>
      </c>
      <c r="C740" s="55"/>
      <c r="D740" s="7"/>
      <c r="E740" s="9"/>
      <c r="F740" s="70"/>
      <c r="G740" s="71"/>
      <c r="H740" s="223"/>
      <c r="I740" s="224"/>
      <c r="J740" s="217" t="s">
        <v>1025</v>
      </c>
      <c r="K740" s="218" t="e">
        <f>L740/L66</f>
        <v>#DIV/0!</v>
      </c>
      <c r="L740" s="21">
        <f>SUM(L711:L739)</f>
        <v>0</v>
      </c>
      <c r="M740" s="28">
        <f t="shared" ref="M740:T740" si="879">SUM(M711:M739)</f>
        <v>0</v>
      </c>
      <c r="N740" s="21">
        <f t="shared" si="879"/>
        <v>0</v>
      </c>
      <c r="O740" s="43">
        <f t="shared" si="879"/>
        <v>0</v>
      </c>
      <c r="P740" s="43">
        <f t="shared" si="879"/>
        <v>0</v>
      </c>
      <c r="Q740" s="43">
        <f t="shared" si="879"/>
        <v>0</v>
      </c>
      <c r="R740" s="43">
        <f t="shared" si="879"/>
        <v>0</v>
      </c>
      <c r="S740" s="21">
        <f t="shared" si="879"/>
        <v>0</v>
      </c>
      <c r="T740" s="43">
        <f t="shared" si="879"/>
        <v>0</v>
      </c>
      <c r="U740" s="46" t="e">
        <f t="shared" ref="U740:AB740" si="880">SUM(U711:U739)</f>
        <v>#REF!</v>
      </c>
      <c r="V740" s="46" t="e">
        <f t="shared" si="880"/>
        <v>#REF!</v>
      </c>
      <c r="W740" s="46" t="e">
        <f t="shared" si="880"/>
        <v>#REF!</v>
      </c>
      <c r="X740" s="46" t="e">
        <f t="shared" si="880"/>
        <v>#REF!</v>
      </c>
      <c r="Y740" s="46" t="e">
        <f t="shared" si="880"/>
        <v>#REF!</v>
      </c>
      <c r="Z740" s="142" t="e">
        <f t="shared" si="880"/>
        <v>#REF!</v>
      </c>
      <c r="AA740" s="46">
        <f t="shared" si="880"/>
        <v>0</v>
      </c>
      <c r="AB740" s="161">
        <f t="shared" si="880"/>
        <v>0</v>
      </c>
      <c r="AC740" s="1"/>
      <c r="AD740" s="1"/>
      <c r="AE740" s="1"/>
      <c r="AF740" s="1"/>
      <c r="AG740" s="1"/>
      <c r="AH740" s="1"/>
      <c r="AI740" s="1"/>
      <c r="AJ740" s="1"/>
      <c r="AK740" s="1"/>
      <c r="AL740" s="1"/>
      <c r="AM740" s="1"/>
      <c r="AN740" s="1"/>
      <c r="AO740" s="1"/>
    </row>
    <row r="741" spans="1:41" s="3" customFormat="1">
      <c r="A741" s="48"/>
      <c r="B741" s="55"/>
      <c r="C741" s="55"/>
      <c r="D741" s="7"/>
      <c r="E741" s="4"/>
      <c r="F741" s="70"/>
      <c r="G741" s="71"/>
      <c r="H741" s="72"/>
      <c r="I741" s="70"/>
      <c r="J741" s="74"/>
      <c r="K741" s="73"/>
      <c r="L741" s="24"/>
      <c r="M741" s="30"/>
      <c r="N741" s="24"/>
      <c r="O741" s="42"/>
      <c r="P741" s="42"/>
      <c r="Q741" s="42"/>
      <c r="R741" s="42"/>
      <c r="S741" s="19"/>
      <c r="T741" s="42"/>
      <c r="U741" s="42"/>
      <c r="V741" s="42"/>
      <c r="W741" s="42"/>
      <c r="X741" s="42"/>
      <c r="Y741" s="42"/>
      <c r="Z741" s="116"/>
      <c r="AA741" s="120"/>
      <c r="AB741" s="162"/>
      <c r="AC741" s="1"/>
      <c r="AD741" s="1"/>
      <c r="AE741" s="1"/>
      <c r="AF741" s="1"/>
      <c r="AG741" s="1"/>
      <c r="AH741" s="1"/>
      <c r="AI741" s="1"/>
      <c r="AJ741" s="1"/>
      <c r="AK741" s="1"/>
      <c r="AL741" s="1"/>
      <c r="AM741" s="1"/>
      <c r="AN741" s="1"/>
      <c r="AO741" s="1"/>
    </row>
    <row r="742" spans="1:41" s="3" customFormat="1">
      <c r="A742" s="181" t="s">
        <v>213</v>
      </c>
      <c r="B742" s="38" t="s">
        <v>243</v>
      </c>
      <c r="C742" s="38"/>
      <c r="D742" s="7"/>
      <c r="E742" s="9"/>
      <c r="F742" s="70"/>
      <c r="G742" s="71"/>
      <c r="H742" s="72"/>
      <c r="I742" s="70"/>
      <c r="J742" s="71"/>
      <c r="K742" s="73"/>
      <c r="L742" s="19"/>
      <c r="M742" s="32"/>
      <c r="N742" s="19"/>
      <c r="O742" s="42"/>
      <c r="P742" s="42"/>
      <c r="Q742" s="42"/>
      <c r="R742" s="42"/>
      <c r="S742" s="19"/>
      <c r="T742" s="42"/>
      <c r="U742" s="42"/>
      <c r="V742" s="42"/>
      <c r="W742" s="42"/>
      <c r="X742" s="42"/>
      <c r="Y742" s="42"/>
      <c r="Z742" s="116"/>
      <c r="AA742" s="120"/>
      <c r="AB742" s="162"/>
      <c r="AC742" s="1"/>
      <c r="AD742" s="1"/>
      <c r="AE742" s="1"/>
      <c r="AF742" s="1"/>
      <c r="AG742" s="1"/>
      <c r="AH742" s="1"/>
      <c r="AI742" s="1"/>
      <c r="AJ742" s="1"/>
      <c r="AK742" s="1"/>
      <c r="AL742" s="1"/>
      <c r="AM742" s="1"/>
      <c r="AN742" s="1"/>
      <c r="AO742" s="1"/>
    </row>
    <row r="743" spans="1:41" s="3" customFormat="1">
      <c r="A743" s="48">
        <v>6540</v>
      </c>
      <c r="B743" s="53" t="s">
        <v>345</v>
      </c>
      <c r="C743" s="53"/>
      <c r="D743" s="7"/>
      <c r="E743" s="17"/>
      <c r="F743" s="70">
        <v>1</v>
      </c>
      <c r="G743" s="71"/>
      <c r="H743" s="72">
        <f t="shared" ref="H743:H750" si="881">SUM(E743:G743)</f>
        <v>1</v>
      </c>
      <c r="I743" s="70">
        <v>1</v>
      </c>
      <c r="J743" s="75" t="s">
        <v>216</v>
      </c>
      <c r="K743" s="213">
        <f>SUMIF(exportMMB!D:D,budgetMMB!A743,exportMMB!F:F)</f>
        <v>0</v>
      </c>
      <c r="L743" s="19">
        <f t="shared" ref="L743:L752" si="882">H743*I743*K743</f>
        <v>0</v>
      </c>
      <c r="M743" s="32"/>
      <c r="N743" s="19">
        <f t="shared" ref="N743:N752" si="883">MAX(L743-SUM(O743:R743),0)</f>
        <v>0</v>
      </c>
      <c r="O743" s="42"/>
      <c r="P743" s="42"/>
      <c r="Q743" s="42"/>
      <c r="R743" s="42"/>
      <c r="S743" s="19">
        <f t="shared" ref="S743:S752" si="884">L743-SUM(N743:R743)</f>
        <v>0</v>
      </c>
      <c r="T743" s="42">
        <f t="shared" ref="T743:T748" si="885">N743</f>
        <v>0</v>
      </c>
      <c r="U743" s="42" t="e">
        <f>SUMIF(#REF!,A743,#REF!)</f>
        <v>#REF!</v>
      </c>
      <c r="V743" s="42" t="e">
        <f>SUMIF(#REF!,A743,#REF!)</f>
        <v>#REF!</v>
      </c>
      <c r="W743" s="42" t="e">
        <f t="shared" ref="W743:W752" si="886">U743+V743</f>
        <v>#REF!</v>
      </c>
      <c r="X743" s="42" t="e">
        <f t="shared" ref="X743:X752" si="887">MAX(L743-W743,0)</f>
        <v>#REF!</v>
      </c>
      <c r="Y743" s="42" t="e">
        <f t="shared" ref="Y743:Y752" si="888">W743+X743</f>
        <v>#REF!</v>
      </c>
      <c r="Z743" s="116" t="e">
        <f t="shared" ref="Z743:Z752" si="889">L743-Y743</f>
        <v>#REF!</v>
      </c>
      <c r="AA743" s="120">
        <f t="shared" ref="AA743:AA752" si="890">AB743-L743</f>
        <v>0</v>
      </c>
      <c r="AB743" s="153">
        <f t="shared" si="860"/>
        <v>0</v>
      </c>
      <c r="AC743" s="1"/>
      <c r="AD743" s="1"/>
      <c r="AE743" s="1"/>
      <c r="AF743" s="1"/>
      <c r="AG743" s="1"/>
      <c r="AH743" s="1"/>
      <c r="AI743" s="1"/>
      <c r="AJ743" s="1"/>
      <c r="AK743" s="1"/>
      <c r="AL743" s="1"/>
      <c r="AM743" s="1"/>
      <c r="AN743" s="1"/>
      <c r="AO743" s="1"/>
    </row>
    <row r="744" spans="1:41" s="3" customFormat="1">
      <c r="A744" s="215" t="s">
        <v>1163</v>
      </c>
      <c r="B744" s="186" t="s">
        <v>1165</v>
      </c>
      <c r="C744" s="53"/>
      <c r="D744" s="7"/>
      <c r="E744" s="17"/>
      <c r="F744" s="70">
        <v>1</v>
      </c>
      <c r="G744" s="71"/>
      <c r="H744" s="72">
        <v>1</v>
      </c>
      <c r="I744" s="70">
        <v>1</v>
      </c>
      <c r="J744" s="75" t="s">
        <v>216</v>
      </c>
      <c r="K744" s="73">
        <f>SUMIF(exportMMB!D:D,budgetMMB!A744,exportMMB!F:F)</f>
        <v>0</v>
      </c>
      <c r="L744" s="19">
        <f t="shared" ref="L744" si="891">H744*I744*K744</f>
        <v>0</v>
      </c>
      <c r="M744" s="32"/>
      <c r="N744" s="19">
        <f t="shared" ref="N744" si="892">MAX(L744-SUM(O744:R744),0)</f>
        <v>0</v>
      </c>
      <c r="O744" s="42"/>
      <c r="P744" s="42"/>
      <c r="Q744" s="42"/>
      <c r="R744" s="42"/>
      <c r="S744" s="19">
        <f t="shared" ref="S744" si="893">L744-SUM(N744:R744)</f>
        <v>0</v>
      </c>
      <c r="T744" s="45"/>
      <c r="U744" s="42" t="e">
        <f>SUMIF(#REF!,A744,#REF!)</f>
        <v>#REF!</v>
      </c>
      <c r="V744" s="42" t="e">
        <f>SUMIF(#REF!,A744,#REF!)</f>
        <v>#REF!</v>
      </c>
      <c r="W744" s="42" t="e">
        <f t="shared" ref="W744" si="894">U744+V744</f>
        <v>#REF!</v>
      </c>
      <c r="X744" s="42" t="e">
        <f t="shared" ref="X744" si="895">MAX(L744-W744,0)</f>
        <v>#REF!</v>
      </c>
      <c r="Y744" s="42" t="e">
        <f t="shared" ref="Y744" si="896">W744+X744</f>
        <v>#REF!</v>
      </c>
      <c r="Z744" s="116" t="e">
        <f t="shared" ref="Z744" si="897">L744-Y744</f>
        <v>#REF!</v>
      </c>
      <c r="AA744" s="120">
        <f t="shared" ref="AA744" si="898">AB744-L744</f>
        <v>0</v>
      </c>
      <c r="AB744" s="153">
        <f t="shared" ref="AB744" si="899">L744</f>
        <v>0</v>
      </c>
      <c r="AC744" s="1"/>
      <c r="AD744" s="1"/>
      <c r="AE744" s="1"/>
      <c r="AF744" s="1"/>
      <c r="AG744" s="1"/>
      <c r="AH744" s="1"/>
      <c r="AI744" s="1"/>
      <c r="AJ744" s="1"/>
      <c r="AK744" s="1"/>
      <c r="AL744" s="1"/>
      <c r="AM744" s="1"/>
      <c r="AN744" s="1"/>
      <c r="AO744" s="1"/>
    </row>
    <row r="745" spans="1:41" s="3" customFormat="1">
      <c r="A745" s="48">
        <v>6561</v>
      </c>
      <c r="B745" s="53" t="s">
        <v>346</v>
      </c>
      <c r="C745" s="53"/>
      <c r="D745" s="7"/>
      <c r="E745" s="9"/>
      <c r="F745" s="70">
        <v>1</v>
      </c>
      <c r="G745" s="71"/>
      <c r="H745" s="72">
        <f t="shared" si="881"/>
        <v>1</v>
      </c>
      <c r="I745" s="70">
        <v>1</v>
      </c>
      <c r="J745" s="75" t="s">
        <v>216</v>
      </c>
      <c r="K745" s="73">
        <f>SUMIF(exportMMB!D:D,budgetMMB!A745,exportMMB!F:F)</f>
        <v>0</v>
      </c>
      <c r="L745" s="19">
        <f t="shared" si="882"/>
        <v>0</v>
      </c>
      <c r="M745" s="32"/>
      <c r="N745" s="19">
        <f t="shared" si="883"/>
        <v>0</v>
      </c>
      <c r="O745" s="42"/>
      <c r="P745" s="42"/>
      <c r="Q745" s="42"/>
      <c r="R745" s="42"/>
      <c r="S745" s="19">
        <f t="shared" si="884"/>
        <v>0</v>
      </c>
      <c r="T745" s="42">
        <f t="shared" si="885"/>
        <v>0</v>
      </c>
      <c r="U745" s="42" t="e">
        <f>SUMIF(#REF!,A745,#REF!)</f>
        <v>#REF!</v>
      </c>
      <c r="V745" s="42" t="e">
        <f>SUMIF(#REF!,A745,#REF!)</f>
        <v>#REF!</v>
      </c>
      <c r="W745" s="42" t="e">
        <f t="shared" si="886"/>
        <v>#REF!</v>
      </c>
      <c r="X745" s="42" t="e">
        <f t="shared" si="887"/>
        <v>#REF!</v>
      </c>
      <c r="Y745" s="42" t="e">
        <f t="shared" si="888"/>
        <v>#REF!</v>
      </c>
      <c r="Z745" s="116" t="e">
        <f t="shared" si="889"/>
        <v>#REF!</v>
      </c>
      <c r="AA745" s="120">
        <f t="shared" si="890"/>
        <v>0</v>
      </c>
      <c r="AB745" s="153">
        <f t="shared" si="860"/>
        <v>0</v>
      </c>
      <c r="AC745" s="1"/>
      <c r="AD745" s="1"/>
      <c r="AE745" s="1"/>
      <c r="AF745" s="1"/>
      <c r="AG745" s="1"/>
      <c r="AH745" s="1"/>
      <c r="AI745" s="1"/>
      <c r="AJ745" s="1"/>
      <c r="AK745" s="1"/>
      <c r="AL745" s="1"/>
      <c r="AM745" s="1"/>
      <c r="AN745" s="1"/>
      <c r="AO745" s="1"/>
    </row>
    <row r="746" spans="1:41" s="3" customFormat="1">
      <c r="A746" s="48">
        <v>6562</v>
      </c>
      <c r="B746" s="53" t="s">
        <v>91</v>
      </c>
      <c r="C746" s="53"/>
      <c r="D746" s="7"/>
      <c r="E746" s="9"/>
      <c r="F746" s="70">
        <v>1</v>
      </c>
      <c r="G746" s="71"/>
      <c r="H746" s="72">
        <f t="shared" si="881"/>
        <v>1</v>
      </c>
      <c r="I746" s="70">
        <v>1</v>
      </c>
      <c r="J746" s="75" t="s">
        <v>216</v>
      </c>
      <c r="K746" s="73">
        <f>SUMIF(exportMMB!D:D,budgetMMB!A746,exportMMB!F:F)</f>
        <v>0</v>
      </c>
      <c r="L746" s="19">
        <f t="shared" si="882"/>
        <v>0</v>
      </c>
      <c r="M746" s="32"/>
      <c r="N746" s="19">
        <f t="shared" si="883"/>
        <v>0</v>
      </c>
      <c r="O746" s="42"/>
      <c r="P746" s="42"/>
      <c r="Q746" s="42"/>
      <c r="R746" s="42"/>
      <c r="S746" s="19">
        <f t="shared" si="884"/>
        <v>0</v>
      </c>
      <c r="T746" s="42">
        <f t="shared" si="885"/>
        <v>0</v>
      </c>
      <c r="U746" s="42" t="e">
        <f>SUMIF(#REF!,A746,#REF!)</f>
        <v>#REF!</v>
      </c>
      <c r="V746" s="42" t="e">
        <f>SUMIF(#REF!,A746,#REF!)</f>
        <v>#REF!</v>
      </c>
      <c r="W746" s="42" t="e">
        <f t="shared" si="886"/>
        <v>#REF!</v>
      </c>
      <c r="X746" s="42" t="e">
        <f t="shared" si="887"/>
        <v>#REF!</v>
      </c>
      <c r="Y746" s="42" t="e">
        <f t="shared" si="888"/>
        <v>#REF!</v>
      </c>
      <c r="Z746" s="116" t="e">
        <f t="shared" si="889"/>
        <v>#REF!</v>
      </c>
      <c r="AA746" s="120">
        <f t="shared" si="890"/>
        <v>0</v>
      </c>
      <c r="AB746" s="153">
        <f t="shared" si="860"/>
        <v>0</v>
      </c>
      <c r="AC746" s="1"/>
      <c r="AD746" s="1"/>
      <c r="AE746" s="1"/>
      <c r="AF746" s="1"/>
      <c r="AG746" s="1"/>
      <c r="AH746" s="1"/>
      <c r="AI746" s="1"/>
      <c r="AJ746" s="1"/>
      <c r="AK746" s="1"/>
      <c r="AL746" s="1"/>
      <c r="AM746" s="1"/>
      <c r="AN746" s="1"/>
      <c r="AO746" s="1"/>
    </row>
    <row r="747" spans="1:41" s="3" customFormat="1">
      <c r="A747" s="48">
        <v>6563</v>
      </c>
      <c r="B747" s="53" t="s">
        <v>92</v>
      </c>
      <c r="C747" s="53"/>
      <c r="D747" s="7"/>
      <c r="E747" s="9"/>
      <c r="F747" s="70">
        <v>1</v>
      </c>
      <c r="G747" s="71"/>
      <c r="H747" s="72">
        <f t="shared" si="881"/>
        <v>1</v>
      </c>
      <c r="I747" s="70">
        <v>1</v>
      </c>
      <c r="J747" s="75" t="s">
        <v>216</v>
      </c>
      <c r="K747" s="73">
        <f>SUMIF(exportMMB!D:D,budgetMMB!A747,exportMMB!F:F)</f>
        <v>0</v>
      </c>
      <c r="L747" s="19">
        <f t="shared" si="882"/>
        <v>0</v>
      </c>
      <c r="M747" s="32"/>
      <c r="N747" s="19">
        <f t="shared" si="883"/>
        <v>0</v>
      </c>
      <c r="O747" s="42"/>
      <c r="P747" s="42"/>
      <c r="Q747" s="42"/>
      <c r="R747" s="42"/>
      <c r="S747" s="19">
        <f t="shared" si="884"/>
        <v>0</v>
      </c>
      <c r="T747" s="42">
        <f t="shared" si="885"/>
        <v>0</v>
      </c>
      <c r="U747" s="42" t="e">
        <f>SUMIF(#REF!,A747,#REF!)</f>
        <v>#REF!</v>
      </c>
      <c r="V747" s="42" t="e">
        <f>SUMIF(#REF!,A747,#REF!)</f>
        <v>#REF!</v>
      </c>
      <c r="W747" s="42" t="e">
        <f t="shared" si="886"/>
        <v>#REF!</v>
      </c>
      <c r="X747" s="42" t="e">
        <f t="shared" si="887"/>
        <v>#REF!</v>
      </c>
      <c r="Y747" s="42" t="e">
        <f t="shared" si="888"/>
        <v>#REF!</v>
      </c>
      <c r="Z747" s="116" t="e">
        <f t="shared" si="889"/>
        <v>#REF!</v>
      </c>
      <c r="AA747" s="120">
        <f t="shared" si="890"/>
        <v>0</v>
      </c>
      <c r="AB747" s="153">
        <f t="shared" si="860"/>
        <v>0</v>
      </c>
      <c r="AC747" s="1"/>
      <c r="AD747" s="1"/>
      <c r="AE747" s="1"/>
      <c r="AF747" s="1"/>
      <c r="AG747" s="1"/>
      <c r="AH747" s="1"/>
      <c r="AI747" s="1"/>
      <c r="AJ747" s="1"/>
      <c r="AK747" s="1"/>
      <c r="AL747" s="1"/>
      <c r="AM747" s="1"/>
      <c r="AN747" s="1"/>
      <c r="AO747" s="1"/>
    </row>
    <row r="748" spans="1:41" s="3" customFormat="1">
      <c r="A748" s="48">
        <v>6564</v>
      </c>
      <c r="B748" s="53" t="s">
        <v>93</v>
      </c>
      <c r="C748" s="53"/>
      <c r="D748" s="7"/>
      <c r="E748" s="9"/>
      <c r="F748" s="70">
        <v>1</v>
      </c>
      <c r="G748" s="71"/>
      <c r="H748" s="72">
        <f t="shared" si="881"/>
        <v>1</v>
      </c>
      <c r="I748" s="70">
        <v>1</v>
      </c>
      <c r="J748" s="75" t="s">
        <v>216</v>
      </c>
      <c r="K748" s="73">
        <f>SUMIF(exportMMB!D:D,budgetMMB!A748,exportMMB!F:F)</f>
        <v>0</v>
      </c>
      <c r="L748" s="19">
        <f t="shared" si="882"/>
        <v>0</v>
      </c>
      <c r="M748" s="32"/>
      <c r="N748" s="19">
        <f t="shared" si="883"/>
        <v>0</v>
      </c>
      <c r="O748" s="42"/>
      <c r="P748" s="42"/>
      <c r="Q748" s="42"/>
      <c r="R748" s="42"/>
      <c r="S748" s="19">
        <f t="shared" si="884"/>
        <v>0</v>
      </c>
      <c r="T748" s="42">
        <f t="shared" si="885"/>
        <v>0</v>
      </c>
      <c r="U748" s="42" t="e">
        <f>SUMIF(#REF!,A748,#REF!)</f>
        <v>#REF!</v>
      </c>
      <c r="V748" s="42" t="e">
        <f>SUMIF(#REF!,A748,#REF!)</f>
        <v>#REF!</v>
      </c>
      <c r="W748" s="42" t="e">
        <f t="shared" si="886"/>
        <v>#REF!</v>
      </c>
      <c r="X748" s="42" t="e">
        <f t="shared" si="887"/>
        <v>#REF!</v>
      </c>
      <c r="Y748" s="42" t="e">
        <f t="shared" si="888"/>
        <v>#REF!</v>
      </c>
      <c r="Z748" s="116" t="e">
        <f t="shared" si="889"/>
        <v>#REF!</v>
      </c>
      <c r="AA748" s="120">
        <f t="shared" si="890"/>
        <v>0</v>
      </c>
      <c r="AB748" s="153">
        <f t="shared" si="860"/>
        <v>0</v>
      </c>
      <c r="AC748" s="1"/>
      <c r="AD748" s="1"/>
      <c r="AE748" s="1"/>
      <c r="AF748" s="1"/>
      <c r="AG748" s="1"/>
      <c r="AH748" s="1"/>
      <c r="AI748" s="1"/>
      <c r="AJ748" s="1"/>
      <c r="AK748" s="1"/>
      <c r="AL748" s="1"/>
      <c r="AM748" s="1"/>
      <c r="AN748" s="1"/>
      <c r="AO748" s="1"/>
    </row>
    <row r="749" spans="1:41" s="3" customFormat="1">
      <c r="A749" s="180" t="s">
        <v>347</v>
      </c>
      <c r="B749" s="53" t="s">
        <v>348</v>
      </c>
      <c r="C749" s="53"/>
      <c r="D749" s="7"/>
      <c r="E749" s="9"/>
      <c r="F749" s="70">
        <v>1</v>
      </c>
      <c r="G749" s="71"/>
      <c r="H749" s="72">
        <f t="shared" si="881"/>
        <v>1</v>
      </c>
      <c r="I749" s="70">
        <v>1</v>
      </c>
      <c r="J749" s="75" t="s">
        <v>216</v>
      </c>
      <c r="K749" s="73">
        <f>SUMIF(exportMMB!D:D,budgetMMB!A749,exportMMB!F:F)</f>
        <v>0</v>
      </c>
      <c r="L749" s="19">
        <f t="shared" si="882"/>
        <v>0</v>
      </c>
      <c r="M749" s="32"/>
      <c r="N749" s="19">
        <f t="shared" si="883"/>
        <v>0</v>
      </c>
      <c r="O749" s="42"/>
      <c r="P749" s="42"/>
      <c r="Q749" s="42"/>
      <c r="R749" s="42"/>
      <c r="S749" s="19">
        <f t="shared" si="884"/>
        <v>0</v>
      </c>
      <c r="T749" s="45"/>
      <c r="U749" s="42" t="e">
        <f>SUMIF(#REF!,A749,#REF!)</f>
        <v>#REF!</v>
      </c>
      <c r="V749" s="42" t="e">
        <f>SUMIF(#REF!,A749,#REF!)</f>
        <v>#REF!</v>
      </c>
      <c r="W749" s="42" t="e">
        <f t="shared" si="886"/>
        <v>#REF!</v>
      </c>
      <c r="X749" s="42" t="e">
        <f t="shared" si="887"/>
        <v>#REF!</v>
      </c>
      <c r="Y749" s="42" t="e">
        <f t="shared" si="888"/>
        <v>#REF!</v>
      </c>
      <c r="Z749" s="116" t="e">
        <f t="shared" si="889"/>
        <v>#REF!</v>
      </c>
      <c r="AA749" s="120">
        <f t="shared" si="890"/>
        <v>0</v>
      </c>
      <c r="AB749" s="153">
        <f t="shared" si="860"/>
        <v>0</v>
      </c>
      <c r="AC749" s="1"/>
      <c r="AD749" s="1"/>
      <c r="AE749" s="1"/>
      <c r="AF749" s="1"/>
      <c r="AG749" s="1"/>
      <c r="AH749" s="1"/>
      <c r="AI749" s="1"/>
      <c r="AJ749" s="1"/>
      <c r="AK749" s="1"/>
      <c r="AL749" s="1"/>
      <c r="AM749" s="1"/>
      <c r="AN749" s="1"/>
      <c r="AO749" s="1"/>
    </row>
    <row r="750" spans="1:41" s="3" customFormat="1">
      <c r="A750" s="48">
        <v>6566</v>
      </c>
      <c r="B750" s="53" t="s">
        <v>831</v>
      </c>
      <c r="C750" s="53"/>
      <c r="D750" s="7"/>
      <c r="E750" s="9"/>
      <c r="F750" s="70">
        <v>1</v>
      </c>
      <c r="G750" s="71"/>
      <c r="H750" s="72">
        <f t="shared" si="881"/>
        <v>1</v>
      </c>
      <c r="I750" s="70">
        <v>1</v>
      </c>
      <c r="J750" s="75" t="s">
        <v>216</v>
      </c>
      <c r="K750" s="73">
        <f>SUMIF(exportMMB!D:D,budgetMMB!A750,exportMMB!F:F)</f>
        <v>0</v>
      </c>
      <c r="L750" s="19">
        <f t="shared" si="882"/>
        <v>0</v>
      </c>
      <c r="M750" s="32"/>
      <c r="N750" s="19">
        <f t="shared" si="883"/>
        <v>0</v>
      </c>
      <c r="O750" s="42"/>
      <c r="P750" s="42"/>
      <c r="Q750" s="42"/>
      <c r="R750" s="42"/>
      <c r="S750" s="19">
        <f t="shared" si="884"/>
        <v>0</v>
      </c>
      <c r="T750" s="45"/>
      <c r="U750" s="42" t="e">
        <f>SUMIF(#REF!,A750,#REF!)</f>
        <v>#REF!</v>
      </c>
      <c r="V750" s="42" t="e">
        <f>SUMIF(#REF!,A750,#REF!)</f>
        <v>#REF!</v>
      </c>
      <c r="W750" s="42" t="e">
        <f t="shared" si="886"/>
        <v>#REF!</v>
      </c>
      <c r="X750" s="42" t="e">
        <f t="shared" si="887"/>
        <v>#REF!</v>
      </c>
      <c r="Y750" s="42" t="e">
        <f t="shared" si="888"/>
        <v>#REF!</v>
      </c>
      <c r="Z750" s="116" t="e">
        <f t="shared" si="889"/>
        <v>#REF!</v>
      </c>
      <c r="AA750" s="120">
        <f t="shared" si="890"/>
        <v>0</v>
      </c>
      <c r="AB750" s="153">
        <f t="shared" si="860"/>
        <v>0</v>
      </c>
      <c r="AC750" s="1"/>
      <c r="AD750" s="1"/>
      <c r="AE750" s="1"/>
      <c r="AF750" s="1"/>
      <c r="AG750" s="1"/>
      <c r="AH750" s="1"/>
      <c r="AI750" s="1"/>
      <c r="AJ750" s="1"/>
      <c r="AK750" s="1"/>
      <c r="AL750" s="1"/>
      <c r="AM750" s="1"/>
      <c r="AN750" s="1"/>
      <c r="AO750" s="1"/>
    </row>
    <row r="751" spans="1:41" s="3" customFormat="1">
      <c r="A751" s="180" t="s">
        <v>95</v>
      </c>
      <c r="B751" s="53" t="s">
        <v>94</v>
      </c>
      <c r="C751" s="53"/>
      <c r="D751" s="7"/>
      <c r="E751" s="9"/>
      <c r="F751" s="70">
        <v>1</v>
      </c>
      <c r="G751" s="71"/>
      <c r="H751" s="72">
        <f t="shared" ref="H751:H752" si="900">SUM(E751:G751)</f>
        <v>1</v>
      </c>
      <c r="I751" s="70">
        <v>1</v>
      </c>
      <c r="J751" s="75" t="s">
        <v>216</v>
      </c>
      <c r="K751" s="73">
        <f>SUMIF(exportMMB!D:D,budgetMMB!A751,exportMMB!F:F)</f>
        <v>0</v>
      </c>
      <c r="L751" s="19">
        <f t="shared" si="882"/>
        <v>0</v>
      </c>
      <c r="M751" s="32"/>
      <c r="N751" s="19">
        <f t="shared" si="883"/>
        <v>0</v>
      </c>
      <c r="O751" s="42"/>
      <c r="P751" s="42"/>
      <c r="Q751" s="42"/>
      <c r="R751" s="42"/>
      <c r="S751" s="19">
        <f t="shared" si="884"/>
        <v>0</v>
      </c>
      <c r="T751" s="42">
        <f t="shared" ref="T751" si="901">N751</f>
        <v>0</v>
      </c>
      <c r="U751" s="42" t="e">
        <f>SUMIF(#REF!,A751,#REF!)</f>
        <v>#REF!</v>
      </c>
      <c r="V751" s="42" t="e">
        <f>SUMIF(#REF!,A751,#REF!)</f>
        <v>#REF!</v>
      </c>
      <c r="W751" s="42" t="e">
        <f t="shared" si="886"/>
        <v>#REF!</v>
      </c>
      <c r="X751" s="42" t="e">
        <f t="shared" si="887"/>
        <v>#REF!</v>
      </c>
      <c r="Y751" s="42" t="e">
        <f t="shared" si="888"/>
        <v>#REF!</v>
      </c>
      <c r="Z751" s="116" t="e">
        <f t="shared" si="889"/>
        <v>#REF!</v>
      </c>
      <c r="AA751" s="120">
        <f t="shared" si="890"/>
        <v>0</v>
      </c>
      <c r="AB751" s="153">
        <f t="shared" si="860"/>
        <v>0</v>
      </c>
      <c r="AC751" s="1"/>
      <c r="AD751" s="1"/>
      <c r="AE751" s="1"/>
      <c r="AF751" s="1"/>
      <c r="AG751" s="1"/>
      <c r="AH751" s="1"/>
      <c r="AI751" s="1"/>
      <c r="AJ751" s="1"/>
      <c r="AK751" s="1"/>
      <c r="AL751" s="1"/>
      <c r="AM751" s="1"/>
      <c r="AN751" s="1"/>
      <c r="AO751" s="1"/>
    </row>
    <row r="752" spans="1:41" s="3" customFormat="1">
      <c r="A752" s="180" t="s">
        <v>583</v>
      </c>
      <c r="B752" s="53" t="s">
        <v>584</v>
      </c>
      <c r="C752" s="53"/>
      <c r="D752" s="7"/>
      <c r="E752" s="4"/>
      <c r="F752" s="70">
        <v>1</v>
      </c>
      <c r="G752" s="71"/>
      <c r="H752" s="72">
        <f t="shared" si="900"/>
        <v>1</v>
      </c>
      <c r="I752" s="70">
        <v>1</v>
      </c>
      <c r="J752" s="71" t="s">
        <v>216</v>
      </c>
      <c r="K752" s="73">
        <f>SUMIF(exportMMB!D:D,budgetMMB!A752,exportMMB!F:F)</f>
        <v>0</v>
      </c>
      <c r="L752" s="19">
        <f t="shared" si="882"/>
        <v>0</v>
      </c>
      <c r="M752" s="32"/>
      <c r="N752" s="19">
        <f t="shared" si="883"/>
        <v>0</v>
      </c>
      <c r="O752" s="42"/>
      <c r="P752" s="42"/>
      <c r="Q752" s="42"/>
      <c r="R752" s="42"/>
      <c r="S752" s="19">
        <f t="shared" si="884"/>
        <v>0</v>
      </c>
      <c r="T752" s="42">
        <f t="shared" ref="T752" si="902">N752</f>
        <v>0</v>
      </c>
      <c r="U752" s="42" t="e">
        <f>SUMIF(#REF!,A752,#REF!)</f>
        <v>#REF!</v>
      </c>
      <c r="V752" s="42" t="e">
        <f>SUMIF(#REF!,A752,#REF!)</f>
        <v>#REF!</v>
      </c>
      <c r="W752" s="42" t="e">
        <f t="shared" si="886"/>
        <v>#REF!</v>
      </c>
      <c r="X752" s="42" t="e">
        <f t="shared" si="887"/>
        <v>#REF!</v>
      </c>
      <c r="Y752" s="42" t="e">
        <f t="shared" si="888"/>
        <v>#REF!</v>
      </c>
      <c r="Z752" s="116" t="e">
        <f t="shared" si="889"/>
        <v>#REF!</v>
      </c>
      <c r="AA752" s="120">
        <f t="shared" si="890"/>
        <v>0</v>
      </c>
      <c r="AB752" s="153">
        <f t="shared" si="860"/>
        <v>0</v>
      </c>
      <c r="AC752" s="1"/>
      <c r="AD752" s="1"/>
      <c r="AE752" s="1"/>
      <c r="AF752" s="1"/>
      <c r="AG752" s="1"/>
      <c r="AH752" s="1"/>
      <c r="AI752" s="1"/>
      <c r="AJ752" s="1"/>
      <c r="AK752" s="1"/>
      <c r="AL752" s="1"/>
      <c r="AM752" s="1"/>
      <c r="AN752" s="1"/>
      <c r="AO752" s="1"/>
    </row>
    <row r="753" spans="1:41" s="3" customFormat="1">
      <c r="A753" s="48"/>
      <c r="B753" s="55" t="s">
        <v>253</v>
      </c>
      <c r="C753" s="55"/>
      <c r="D753" s="7"/>
      <c r="E753" s="9"/>
      <c r="F753" s="70"/>
      <c r="G753" s="71"/>
      <c r="H753" s="72"/>
      <c r="I753" s="70"/>
      <c r="J753" s="75"/>
      <c r="K753" s="73"/>
      <c r="L753" s="21">
        <f t="shared" ref="L753:AB753" si="903">SUM(L743:L752)</f>
        <v>0</v>
      </c>
      <c r="M753" s="28">
        <f t="shared" si="903"/>
        <v>0</v>
      </c>
      <c r="N753" s="21">
        <f t="shared" si="903"/>
        <v>0</v>
      </c>
      <c r="O753" s="43">
        <f t="shared" si="903"/>
        <v>0</v>
      </c>
      <c r="P753" s="43">
        <f t="shared" si="903"/>
        <v>0</v>
      </c>
      <c r="Q753" s="43">
        <f t="shared" si="903"/>
        <v>0</v>
      </c>
      <c r="R753" s="43">
        <f t="shared" si="903"/>
        <v>0</v>
      </c>
      <c r="S753" s="21">
        <f t="shared" si="903"/>
        <v>0</v>
      </c>
      <c r="T753" s="43">
        <f t="shared" si="903"/>
        <v>0</v>
      </c>
      <c r="U753" s="46" t="e">
        <f t="shared" si="903"/>
        <v>#REF!</v>
      </c>
      <c r="V753" s="46" t="e">
        <f t="shared" si="903"/>
        <v>#REF!</v>
      </c>
      <c r="W753" s="46" t="e">
        <f t="shared" si="903"/>
        <v>#REF!</v>
      </c>
      <c r="X753" s="46" t="e">
        <f t="shared" si="903"/>
        <v>#REF!</v>
      </c>
      <c r="Y753" s="46" t="e">
        <f t="shared" si="903"/>
        <v>#REF!</v>
      </c>
      <c r="Z753" s="142" t="e">
        <f t="shared" si="903"/>
        <v>#REF!</v>
      </c>
      <c r="AA753" s="143">
        <f t="shared" si="903"/>
        <v>0</v>
      </c>
      <c r="AB753" s="161">
        <f t="shared" si="903"/>
        <v>0</v>
      </c>
      <c r="AC753" s="1"/>
      <c r="AD753" s="1"/>
      <c r="AE753" s="1"/>
      <c r="AF753" s="1"/>
      <c r="AG753" s="1"/>
      <c r="AH753" s="1"/>
      <c r="AI753" s="1"/>
      <c r="AJ753" s="1"/>
      <c r="AK753" s="1"/>
      <c r="AL753" s="1"/>
      <c r="AM753" s="1"/>
      <c r="AN753" s="1"/>
      <c r="AO753" s="1"/>
    </row>
    <row r="754" spans="1:41" s="3" customFormat="1">
      <c r="A754" s="18"/>
      <c r="B754" s="53"/>
      <c r="C754" s="53"/>
      <c r="D754" s="7"/>
      <c r="E754" s="4"/>
      <c r="F754" s="70"/>
      <c r="G754" s="71"/>
      <c r="H754" s="72"/>
      <c r="I754" s="70"/>
      <c r="J754" s="75"/>
      <c r="K754" s="73"/>
      <c r="L754" s="19"/>
      <c r="M754" s="32"/>
      <c r="N754" s="19"/>
      <c r="O754" s="42"/>
      <c r="P754" s="42"/>
      <c r="Q754" s="42"/>
      <c r="R754" s="42"/>
      <c r="S754" s="19"/>
      <c r="T754" s="42"/>
      <c r="U754" s="42"/>
      <c r="V754" s="42"/>
      <c r="W754" s="42"/>
      <c r="X754" s="42"/>
      <c r="Y754" s="46"/>
      <c r="Z754" s="116"/>
      <c r="AA754" s="120"/>
      <c r="AB754" s="162"/>
      <c r="AC754" s="1"/>
      <c r="AD754" s="1"/>
      <c r="AE754" s="1"/>
      <c r="AF754" s="1"/>
      <c r="AG754" s="1"/>
      <c r="AH754" s="1"/>
      <c r="AI754" s="1"/>
      <c r="AJ754" s="1"/>
      <c r="AK754" s="1"/>
      <c r="AL754" s="1"/>
      <c r="AM754" s="1"/>
      <c r="AN754" s="1"/>
      <c r="AO754" s="1"/>
    </row>
    <row r="755" spans="1:41" s="3" customFormat="1">
      <c r="A755" s="181" t="s">
        <v>207</v>
      </c>
      <c r="B755" s="38" t="s">
        <v>244</v>
      </c>
      <c r="C755" s="38"/>
      <c r="D755" s="7"/>
      <c r="E755" s="4"/>
      <c r="F755" s="70"/>
      <c r="G755" s="71"/>
      <c r="H755" s="72"/>
      <c r="I755" s="70"/>
      <c r="J755" s="75"/>
      <c r="K755" s="73"/>
      <c r="L755" s="19"/>
      <c r="M755" s="32"/>
      <c r="N755" s="19"/>
      <c r="O755" s="42"/>
      <c r="P755" s="42"/>
      <c r="Q755" s="42"/>
      <c r="R755" s="42"/>
      <c r="S755" s="19"/>
      <c r="T755" s="42"/>
      <c r="U755" s="42"/>
      <c r="V755" s="42"/>
      <c r="W755" s="42"/>
      <c r="X755" s="42"/>
      <c r="Y755" s="42"/>
      <c r="Z755" s="116"/>
      <c r="AA755" s="120"/>
      <c r="AB755" s="162"/>
      <c r="AC755" s="1"/>
      <c r="AD755" s="1"/>
      <c r="AE755" s="1"/>
      <c r="AF755" s="1"/>
      <c r="AG755" s="1"/>
      <c r="AH755" s="1"/>
      <c r="AI755" s="1"/>
      <c r="AJ755" s="1"/>
      <c r="AK755" s="1"/>
      <c r="AL755" s="1"/>
      <c r="AM755" s="1"/>
      <c r="AN755" s="1"/>
      <c r="AO755" s="1"/>
    </row>
    <row r="756" spans="1:41" s="3" customFormat="1">
      <c r="A756" s="48">
        <v>6640</v>
      </c>
      <c r="B756" s="53" t="s">
        <v>88</v>
      </c>
      <c r="C756" s="53"/>
      <c r="D756" s="7"/>
      <c r="E756" s="4"/>
      <c r="F756" s="70">
        <v>1</v>
      </c>
      <c r="G756" s="71"/>
      <c r="H756" s="72">
        <f t="shared" ref="H756" si="904">SUM(E756:G756)</f>
        <v>1</v>
      </c>
      <c r="I756" s="70">
        <v>1</v>
      </c>
      <c r="J756" s="75" t="s">
        <v>216</v>
      </c>
      <c r="K756" s="73">
        <f>SUMIF(exportMMB!D:D,budgetMMB!A756,exportMMB!F:F)</f>
        <v>0</v>
      </c>
      <c r="L756" s="19">
        <f t="shared" ref="L756:L768" si="905">H756*I756*K756</f>
        <v>0</v>
      </c>
      <c r="M756" s="32"/>
      <c r="N756" s="19">
        <f t="shared" ref="N756:N768" si="906">MAX(L756-SUM(O756:R756),0)</f>
        <v>0</v>
      </c>
      <c r="O756" s="42"/>
      <c r="P756" s="42"/>
      <c r="Q756" s="42"/>
      <c r="R756" s="42"/>
      <c r="S756" s="19">
        <f t="shared" ref="S756:S768" si="907">L756-SUM(N756:R756)</f>
        <v>0</v>
      </c>
      <c r="T756" s="45"/>
      <c r="U756" s="42" t="e">
        <f>SUMIF(#REF!,A756,#REF!)</f>
        <v>#REF!</v>
      </c>
      <c r="V756" s="42" t="e">
        <f>SUMIF(#REF!,A756,#REF!)</f>
        <v>#REF!</v>
      </c>
      <c r="W756" s="42" t="e">
        <f t="shared" ref="W756:W768" si="908">U756+V756</f>
        <v>#REF!</v>
      </c>
      <c r="X756" s="42" t="e">
        <f t="shared" ref="X756:X768" si="909">MAX(L756-W756,0)</f>
        <v>#REF!</v>
      </c>
      <c r="Y756" s="42" t="e">
        <f t="shared" ref="Y756:Y768" si="910">W756+X756</f>
        <v>#REF!</v>
      </c>
      <c r="Z756" s="116" t="e">
        <f t="shared" ref="Z756:Z768" si="911">L756-Y756</f>
        <v>#REF!</v>
      </c>
      <c r="AA756" s="120">
        <f t="shared" ref="AA756:AA768" si="912">AB756-L756</f>
        <v>0</v>
      </c>
      <c r="AB756" s="153">
        <f t="shared" si="860"/>
        <v>0</v>
      </c>
      <c r="AC756" s="1"/>
      <c r="AD756" s="1"/>
      <c r="AE756" s="1"/>
      <c r="AF756" s="1"/>
      <c r="AG756" s="1"/>
      <c r="AH756" s="1"/>
      <c r="AI756" s="1"/>
      <c r="AJ756" s="1"/>
      <c r="AK756" s="1"/>
      <c r="AL756" s="1"/>
      <c r="AM756" s="1"/>
      <c r="AN756" s="1"/>
      <c r="AO756" s="1"/>
    </row>
    <row r="757" spans="1:41" s="3" customFormat="1">
      <c r="A757" s="180" t="s">
        <v>575</v>
      </c>
      <c r="B757" s="53" t="s">
        <v>521</v>
      </c>
      <c r="C757" s="53"/>
      <c r="D757" s="7"/>
      <c r="E757" s="4"/>
      <c r="F757" s="70">
        <v>1</v>
      </c>
      <c r="G757" s="71"/>
      <c r="H757" s="72">
        <f t="shared" ref="H757:H764" si="913">SUM(E757:G757)</f>
        <v>1</v>
      </c>
      <c r="I757" s="70">
        <v>1</v>
      </c>
      <c r="J757" s="71" t="s">
        <v>216</v>
      </c>
      <c r="K757" s="73">
        <f>SUMIF(exportMMB!D:D,budgetMMB!A757,exportMMB!F:F)</f>
        <v>0</v>
      </c>
      <c r="L757" s="19">
        <f t="shared" si="905"/>
        <v>0</v>
      </c>
      <c r="M757" s="32"/>
      <c r="N757" s="19">
        <f t="shared" si="906"/>
        <v>0</v>
      </c>
      <c r="O757" s="42"/>
      <c r="P757" s="42"/>
      <c r="Q757" s="42"/>
      <c r="R757" s="42"/>
      <c r="S757" s="19">
        <f t="shared" si="907"/>
        <v>0</v>
      </c>
      <c r="T757" s="45"/>
      <c r="U757" s="42" t="e">
        <f>SUMIF(#REF!,A757,#REF!)</f>
        <v>#REF!</v>
      </c>
      <c r="V757" s="42" t="e">
        <f>SUMIF(#REF!,A757,#REF!)</f>
        <v>#REF!</v>
      </c>
      <c r="W757" s="42" t="e">
        <f t="shared" si="908"/>
        <v>#REF!</v>
      </c>
      <c r="X757" s="42" t="e">
        <f t="shared" si="909"/>
        <v>#REF!</v>
      </c>
      <c r="Y757" s="42" t="e">
        <f t="shared" si="910"/>
        <v>#REF!</v>
      </c>
      <c r="Z757" s="116" t="e">
        <f t="shared" si="911"/>
        <v>#REF!</v>
      </c>
      <c r="AA757" s="120">
        <f t="shared" si="912"/>
        <v>0</v>
      </c>
      <c r="AB757" s="153">
        <f t="shared" si="860"/>
        <v>0</v>
      </c>
      <c r="AC757" s="1"/>
      <c r="AD757" s="1"/>
      <c r="AE757" s="1"/>
      <c r="AF757" s="1"/>
      <c r="AG757" s="1"/>
      <c r="AH757" s="1"/>
      <c r="AI757" s="1"/>
      <c r="AJ757" s="1"/>
      <c r="AK757" s="1"/>
      <c r="AL757" s="1"/>
      <c r="AM757" s="1"/>
      <c r="AN757" s="1"/>
      <c r="AO757" s="1"/>
    </row>
    <row r="758" spans="1:41" s="3" customFormat="1">
      <c r="A758" s="180" t="s">
        <v>814</v>
      </c>
      <c r="B758" s="53" t="s">
        <v>815</v>
      </c>
      <c r="C758" s="53"/>
      <c r="D758" s="7"/>
      <c r="E758" s="4"/>
      <c r="F758" s="70">
        <v>1</v>
      </c>
      <c r="G758" s="71"/>
      <c r="H758" s="72">
        <f t="shared" si="913"/>
        <v>1</v>
      </c>
      <c r="I758" s="70">
        <v>1</v>
      </c>
      <c r="J758" s="71" t="s">
        <v>216</v>
      </c>
      <c r="K758" s="73">
        <f>SUMIF(exportMMB!D:D,budgetMMB!A758,exportMMB!F:F)</f>
        <v>0</v>
      </c>
      <c r="L758" s="19">
        <f t="shared" si="905"/>
        <v>0</v>
      </c>
      <c r="M758" s="32"/>
      <c r="N758" s="19">
        <f t="shared" si="906"/>
        <v>0</v>
      </c>
      <c r="O758" s="42"/>
      <c r="P758" s="42"/>
      <c r="Q758" s="42"/>
      <c r="R758" s="42"/>
      <c r="S758" s="19">
        <f t="shared" si="907"/>
        <v>0</v>
      </c>
      <c r="T758" s="42">
        <f t="shared" ref="T758" si="914">N758</f>
        <v>0</v>
      </c>
      <c r="U758" s="42" t="e">
        <f>SUMIF(#REF!,A758,#REF!)</f>
        <v>#REF!</v>
      </c>
      <c r="V758" s="42" t="e">
        <f>SUMIF(#REF!,A758,#REF!)</f>
        <v>#REF!</v>
      </c>
      <c r="W758" s="42" t="e">
        <f t="shared" si="908"/>
        <v>#REF!</v>
      </c>
      <c r="X758" s="42" t="e">
        <f t="shared" si="909"/>
        <v>#REF!</v>
      </c>
      <c r="Y758" s="42" t="e">
        <f t="shared" si="910"/>
        <v>#REF!</v>
      </c>
      <c r="Z758" s="116" t="e">
        <f t="shared" si="911"/>
        <v>#REF!</v>
      </c>
      <c r="AA758" s="120">
        <f t="shared" si="912"/>
        <v>0</v>
      </c>
      <c r="AB758" s="153">
        <f t="shared" si="860"/>
        <v>0</v>
      </c>
      <c r="AC758" s="1"/>
      <c r="AD758" s="1"/>
      <c r="AE758" s="1"/>
      <c r="AF758" s="1"/>
      <c r="AG758" s="1"/>
      <c r="AH758" s="1"/>
      <c r="AI758" s="1"/>
      <c r="AJ758" s="1"/>
      <c r="AK758" s="1"/>
      <c r="AL758" s="1"/>
      <c r="AM758" s="1"/>
      <c r="AN758" s="1"/>
      <c r="AO758" s="1"/>
    </row>
    <row r="759" spans="1:41" s="3" customFormat="1">
      <c r="A759" s="214">
        <v>6645</v>
      </c>
      <c r="B759" s="186" t="s">
        <v>1151</v>
      </c>
      <c r="C759" s="53"/>
      <c r="D759" s="7"/>
      <c r="E759" s="16"/>
      <c r="F759" s="70">
        <v>1</v>
      </c>
      <c r="G759" s="71"/>
      <c r="H759" s="72">
        <f t="shared" si="913"/>
        <v>1</v>
      </c>
      <c r="I759" s="70">
        <v>1</v>
      </c>
      <c r="J759" s="71" t="s">
        <v>216</v>
      </c>
      <c r="K759" s="73">
        <f>SUMIF(exportMMB!D:D,budgetMMB!A759,exportMMB!F:F)</f>
        <v>0</v>
      </c>
      <c r="L759" s="19">
        <f t="shared" si="905"/>
        <v>0</v>
      </c>
      <c r="M759" s="32"/>
      <c r="N759" s="19">
        <f t="shared" si="906"/>
        <v>0</v>
      </c>
      <c r="O759" s="42"/>
      <c r="P759" s="42"/>
      <c r="Q759" s="42"/>
      <c r="R759" s="42"/>
      <c r="S759" s="19">
        <f t="shared" si="907"/>
        <v>0</v>
      </c>
      <c r="T759" s="45"/>
      <c r="U759" s="42" t="e">
        <f>SUMIF(#REF!,A759,#REF!)</f>
        <v>#REF!</v>
      </c>
      <c r="V759" s="42" t="e">
        <f>SUMIF(#REF!,A759,#REF!)</f>
        <v>#REF!</v>
      </c>
      <c r="W759" s="42" t="e">
        <f t="shared" ref="W759:W760" si="915">U759+V759</f>
        <v>#REF!</v>
      </c>
      <c r="X759" s="42" t="e">
        <f t="shared" ref="X759:X760" si="916">MAX(L759-W759,0)</f>
        <v>#REF!</v>
      </c>
      <c r="Y759" s="42" t="e">
        <f t="shared" ref="Y759:Y760" si="917">W759+X759</f>
        <v>#REF!</v>
      </c>
      <c r="Z759" s="116" t="e">
        <f t="shared" ref="Z759:Z760" si="918">L759-Y759</f>
        <v>#REF!</v>
      </c>
      <c r="AA759" s="120">
        <f t="shared" ref="AA759:AA760" si="919">AB759-L759</f>
        <v>0</v>
      </c>
      <c r="AB759" s="153">
        <f t="shared" ref="AB759:AB760" si="920">L759</f>
        <v>0</v>
      </c>
      <c r="AC759" s="1"/>
      <c r="AD759" s="1"/>
      <c r="AE759" s="1"/>
      <c r="AF759" s="1"/>
      <c r="AG759" s="1"/>
      <c r="AH759" s="1"/>
      <c r="AI759" s="1"/>
      <c r="AJ759" s="1"/>
      <c r="AK759" s="1"/>
      <c r="AL759" s="1"/>
      <c r="AM759" s="1"/>
      <c r="AN759" s="1"/>
      <c r="AO759" s="1"/>
    </row>
    <row r="760" spans="1:41" s="3" customFormat="1">
      <c r="A760" s="214">
        <v>6646</v>
      </c>
      <c r="B760" s="186" t="s">
        <v>1150</v>
      </c>
      <c r="C760" s="53"/>
      <c r="D760" s="7"/>
      <c r="E760" s="16"/>
      <c r="F760" s="70">
        <v>1</v>
      </c>
      <c r="G760" s="71"/>
      <c r="H760" s="72">
        <v>1</v>
      </c>
      <c r="I760" s="70">
        <v>1</v>
      </c>
      <c r="J760" s="71" t="s">
        <v>216</v>
      </c>
      <c r="K760" s="73">
        <f>SUMIF(exportMMB!D:D,budgetMMB!A760,exportMMB!F:F)</f>
        <v>0</v>
      </c>
      <c r="L760" s="19">
        <f t="shared" ref="L760" si="921">H760*I760*K760</f>
        <v>0</v>
      </c>
      <c r="M760" s="32"/>
      <c r="N760" s="19">
        <f t="shared" ref="N760" si="922">MAX(L760-SUM(O760:R760),0)</f>
        <v>0</v>
      </c>
      <c r="O760" s="42"/>
      <c r="P760" s="42"/>
      <c r="Q760" s="42"/>
      <c r="R760" s="42"/>
      <c r="S760" s="19">
        <f t="shared" ref="S760" si="923">L760-SUM(N760:R760)</f>
        <v>0</v>
      </c>
      <c r="T760" s="45"/>
      <c r="U760" s="42" t="e">
        <f>SUMIF(#REF!,A760,#REF!)</f>
        <v>#REF!</v>
      </c>
      <c r="V760" s="42" t="e">
        <f>SUMIF(#REF!,A760,#REF!)</f>
        <v>#REF!</v>
      </c>
      <c r="W760" s="42" t="e">
        <f t="shared" si="915"/>
        <v>#REF!</v>
      </c>
      <c r="X760" s="42" t="e">
        <f t="shared" si="916"/>
        <v>#REF!</v>
      </c>
      <c r="Y760" s="42" t="e">
        <f t="shared" si="917"/>
        <v>#REF!</v>
      </c>
      <c r="Z760" s="116" t="e">
        <f t="shared" si="918"/>
        <v>#REF!</v>
      </c>
      <c r="AA760" s="120">
        <f t="shared" si="919"/>
        <v>0</v>
      </c>
      <c r="AB760" s="153">
        <f t="shared" si="920"/>
        <v>0</v>
      </c>
      <c r="AC760" s="1"/>
      <c r="AD760" s="1"/>
      <c r="AE760" s="1"/>
      <c r="AF760" s="1"/>
      <c r="AG760" s="1"/>
      <c r="AH760" s="1"/>
      <c r="AI760" s="1"/>
      <c r="AJ760" s="1"/>
      <c r="AK760" s="1"/>
      <c r="AL760" s="1"/>
      <c r="AM760" s="1"/>
      <c r="AN760" s="1"/>
      <c r="AO760" s="1"/>
    </row>
    <row r="761" spans="1:41" s="3" customFormat="1">
      <c r="A761" s="214">
        <v>6650</v>
      </c>
      <c r="B761" s="186" t="s">
        <v>1156</v>
      </c>
      <c r="C761" s="53"/>
      <c r="D761" s="7"/>
      <c r="E761" s="4"/>
      <c r="F761" s="70">
        <v>1</v>
      </c>
      <c r="G761" s="71"/>
      <c r="H761" s="72">
        <f t="shared" si="913"/>
        <v>1</v>
      </c>
      <c r="I761" s="70">
        <v>1</v>
      </c>
      <c r="J761" s="71" t="s">
        <v>216</v>
      </c>
      <c r="K761" s="73">
        <f>SUMIF(exportMMB!D:D,budgetMMB!A761,exportMMB!F:F)</f>
        <v>0</v>
      </c>
      <c r="L761" s="19">
        <f t="shared" si="905"/>
        <v>0</v>
      </c>
      <c r="M761" s="32"/>
      <c r="N761" s="19">
        <f t="shared" si="906"/>
        <v>0</v>
      </c>
      <c r="O761" s="42"/>
      <c r="P761" s="42"/>
      <c r="Q761" s="42"/>
      <c r="R761" s="42"/>
      <c r="S761" s="19">
        <f t="shared" si="907"/>
        <v>0</v>
      </c>
      <c r="T761" s="45"/>
      <c r="U761" s="42" t="e">
        <f>SUMIF(#REF!,A761,#REF!)</f>
        <v>#REF!</v>
      </c>
      <c r="V761" s="42" t="e">
        <f>SUMIF(#REF!,A761,#REF!)</f>
        <v>#REF!</v>
      </c>
      <c r="W761" s="42" t="e">
        <f t="shared" si="908"/>
        <v>#REF!</v>
      </c>
      <c r="X761" s="42" t="e">
        <f t="shared" si="909"/>
        <v>#REF!</v>
      </c>
      <c r="Y761" s="42" t="e">
        <f t="shared" si="910"/>
        <v>#REF!</v>
      </c>
      <c r="Z761" s="116" t="e">
        <f t="shared" si="911"/>
        <v>#REF!</v>
      </c>
      <c r="AA761" s="120">
        <f t="shared" si="912"/>
        <v>0</v>
      </c>
      <c r="AB761" s="153">
        <f t="shared" si="860"/>
        <v>0</v>
      </c>
      <c r="AC761" s="1"/>
      <c r="AD761" s="1"/>
      <c r="AE761" s="1"/>
      <c r="AF761" s="1"/>
      <c r="AG761" s="1"/>
      <c r="AH761" s="1"/>
      <c r="AI761" s="1"/>
      <c r="AJ761" s="1"/>
      <c r="AK761" s="1"/>
      <c r="AL761" s="1"/>
      <c r="AM761" s="1"/>
      <c r="AN761" s="1"/>
      <c r="AO761" s="1"/>
    </row>
    <row r="762" spans="1:41" s="3" customFormat="1">
      <c r="A762" s="214">
        <v>6655</v>
      </c>
      <c r="B762" s="186" t="s">
        <v>1157</v>
      </c>
      <c r="C762" s="53"/>
      <c r="D762" s="7"/>
      <c r="E762" s="4"/>
      <c r="F762" s="70">
        <v>1</v>
      </c>
      <c r="G762" s="71"/>
      <c r="H762" s="72">
        <v>1</v>
      </c>
      <c r="I762" s="70">
        <v>1</v>
      </c>
      <c r="J762" s="71" t="s">
        <v>216</v>
      </c>
      <c r="K762" s="73">
        <f>SUMIF(exportMMB!D:D,budgetMMB!A762,exportMMB!F:F)</f>
        <v>0</v>
      </c>
      <c r="L762" s="19">
        <f t="shared" ref="L762" si="924">H762*I762*K762</f>
        <v>0</v>
      </c>
      <c r="M762" s="32"/>
      <c r="N762" s="19">
        <f t="shared" ref="N762" si="925">MAX(L762-SUM(O762:R762),0)</f>
        <v>0</v>
      </c>
      <c r="O762" s="42"/>
      <c r="P762" s="42"/>
      <c r="Q762" s="42"/>
      <c r="R762" s="42"/>
      <c r="S762" s="19">
        <f t="shared" ref="S762" si="926">L762-SUM(N762:R762)</f>
        <v>0</v>
      </c>
      <c r="T762" s="45"/>
      <c r="U762" s="42" t="e">
        <f>SUMIF(#REF!,A762,#REF!)</f>
        <v>#REF!</v>
      </c>
      <c r="V762" s="42" t="e">
        <f>SUMIF(#REF!,A762,#REF!)</f>
        <v>#REF!</v>
      </c>
      <c r="W762" s="42" t="e">
        <f t="shared" ref="W762" si="927">U762+V762</f>
        <v>#REF!</v>
      </c>
      <c r="X762" s="42" t="e">
        <f t="shared" ref="X762" si="928">MAX(L762-W762,0)</f>
        <v>#REF!</v>
      </c>
      <c r="Y762" s="42" t="e">
        <f t="shared" ref="Y762" si="929">W762+X762</f>
        <v>#REF!</v>
      </c>
      <c r="Z762" s="116" t="e">
        <f t="shared" ref="Z762" si="930">L762-Y762</f>
        <v>#REF!</v>
      </c>
      <c r="AA762" s="120">
        <f t="shared" ref="AA762" si="931">AB762-L762</f>
        <v>0</v>
      </c>
      <c r="AB762" s="153">
        <f t="shared" ref="AB762" si="932">L762</f>
        <v>0</v>
      </c>
      <c r="AC762" s="1"/>
      <c r="AD762" s="1"/>
      <c r="AE762" s="1"/>
      <c r="AF762" s="1"/>
      <c r="AG762" s="1"/>
      <c r="AH762" s="1"/>
      <c r="AI762" s="1"/>
      <c r="AJ762" s="1"/>
      <c r="AK762" s="1"/>
      <c r="AL762" s="1"/>
      <c r="AM762" s="1"/>
      <c r="AN762" s="1"/>
      <c r="AO762" s="1"/>
    </row>
    <row r="763" spans="1:41" s="3" customFormat="1">
      <c r="A763" s="48">
        <v>6663</v>
      </c>
      <c r="B763" s="53" t="s">
        <v>89</v>
      </c>
      <c r="C763" s="53"/>
      <c r="D763" s="7"/>
      <c r="E763" s="4"/>
      <c r="F763" s="70">
        <v>1</v>
      </c>
      <c r="G763" s="71"/>
      <c r="H763" s="72">
        <f t="shared" si="913"/>
        <v>1</v>
      </c>
      <c r="I763" s="70">
        <v>1</v>
      </c>
      <c r="J763" s="71" t="s">
        <v>216</v>
      </c>
      <c r="K763" s="73">
        <f>SUMIF(exportMMB!D:D,budgetMMB!A763,exportMMB!F:F)</f>
        <v>0</v>
      </c>
      <c r="L763" s="19">
        <f t="shared" si="905"/>
        <v>0</v>
      </c>
      <c r="M763" s="32"/>
      <c r="N763" s="19">
        <f t="shared" si="906"/>
        <v>0</v>
      </c>
      <c r="O763" s="42"/>
      <c r="P763" s="42"/>
      <c r="Q763" s="42"/>
      <c r="R763" s="42"/>
      <c r="S763" s="19">
        <f t="shared" si="907"/>
        <v>0</v>
      </c>
      <c r="T763" s="45"/>
      <c r="U763" s="42" t="e">
        <f>SUMIF(#REF!,A763,#REF!)</f>
        <v>#REF!</v>
      </c>
      <c r="V763" s="42" t="e">
        <f>SUMIF(#REF!,A763,#REF!)</f>
        <v>#REF!</v>
      </c>
      <c r="W763" s="42" t="e">
        <f t="shared" si="908"/>
        <v>#REF!</v>
      </c>
      <c r="X763" s="42" t="e">
        <f t="shared" si="909"/>
        <v>#REF!</v>
      </c>
      <c r="Y763" s="42" t="e">
        <f t="shared" si="910"/>
        <v>#REF!</v>
      </c>
      <c r="Z763" s="116" t="e">
        <f t="shared" si="911"/>
        <v>#REF!</v>
      </c>
      <c r="AA763" s="120">
        <f t="shared" si="912"/>
        <v>0</v>
      </c>
      <c r="AB763" s="153">
        <f t="shared" si="860"/>
        <v>0</v>
      </c>
      <c r="AC763" s="1"/>
      <c r="AD763" s="1"/>
      <c r="AE763" s="1"/>
      <c r="AF763" s="1"/>
      <c r="AG763" s="1"/>
      <c r="AH763" s="1"/>
      <c r="AI763" s="1"/>
      <c r="AJ763" s="1"/>
      <c r="AK763" s="1"/>
      <c r="AL763" s="1"/>
      <c r="AM763" s="1"/>
      <c r="AN763" s="1"/>
      <c r="AO763" s="1"/>
    </row>
    <row r="764" spans="1:41" s="3" customFormat="1">
      <c r="A764" s="48">
        <v>6664</v>
      </c>
      <c r="B764" s="53" t="s">
        <v>655</v>
      </c>
      <c r="C764" s="53"/>
      <c r="D764" s="7"/>
      <c r="E764" s="4"/>
      <c r="F764" s="70">
        <v>1</v>
      </c>
      <c r="G764" s="71"/>
      <c r="H764" s="72">
        <f t="shared" si="913"/>
        <v>1</v>
      </c>
      <c r="I764" s="70">
        <v>1</v>
      </c>
      <c r="J764" s="71" t="s">
        <v>216</v>
      </c>
      <c r="K764" s="73">
        <f>SUMIF(exportMMB!D:D,budgetMMB!A764,exportMMB!F:F)</f>
        <v>0</v>
      </c>
      <c r="L764" s="19">
        <f t="shared" si="905"/>
        <v>0</v>
      </c>
      <c r="M764" s="32"/>
      <c r="N764" s="19">
        <f t="shared" si="906"/>
        <v>0</v>
      </c>
      <c r="O764" s="42"/>
      <c r="P764" s="42"/>
      <c r="Q764" s="42"/>
      <c r="R764" s="42"/>
      <c r="S764" s="19">
        <f t="shared" si="907"/>
        <v>0</v>
      </c>
      <c r="T764" s="45"/>
      <c r="U764" s="42" t="e">
        <f>SUMIF(#REF!,A764,#REF!)</f>
        <v>#REF!</v>
      </c>
      <c r="V764" s="42" t="e">
        <f>SUMIF(#REF!,A764,#REF!)</f>
        <v>#REF!</v>
      </c>
      <c r="W764" s="42" t="e">
        <f t="shared" si="908"/>
        <v>#REF!</v>
      </c>
      <c r="X764" s="42" t="e">
        <f t="shared" si="909"/>
        <v>#REF!</v>
      </c>
      <c r="Y764" s="42" t="e">
        <f t="shared" si="910"/>
        <v>#REF!</v>
      </c>
      <c r="Z764" s="116" t="e">
        <f t="shared" si="911"/>
        <v>#REF!</v>
      </c>
      <c r="AA764" s="120">
        <f t="shared" si="912"/>
        <v>0</v>
      </c>
      <c r="AB764" s="153">
        <f t="shared" si="860"/>
        <v>0</v>
      </c>
      <c r="AC764" s="1"/>
      <c r="AD764" s="1"/>
      <c r="AE764" s="1"/>
      <c r="AF764" s="1"/>
      <c r="AG764" s="1"/>
      <c r="AH764" s="1"/>
      <c r="AI764" s="1"/>
      <c r="AJ764" s="1"/>
      <c r="AK764" s="1"/>
      <c r="AL764" s="1"/>
      <c r="AM764" s="1"/>
      <c r="AN764" s="1"/>
      <c r="AO764" s="1"/>
    </row>
    <row r="765" spans="1:41" s="3" customFormat="1">
      <c r="A765" s="48">
        <v>6668</v>
      </c>
      <c r="B765" s="53" t="s">
        <v>656</v>
      </c>
      <c r="C765" s="53"/>
      <c r="D765" s="7"/>
      <c r="E765" s="4"/>
      <c r="F765" s="70">
        <v>1</v>
      </c>
      <c r="G765" s="71"/>
      <c r="H765" s="72">
        <f t="shared" ref="H765:H768" si="933">SUM(E765:G765)</f>
        <v>1</v>
      </c>
      <c r="I765" s="70">
        <v>1</v>
      </c>
      <c r="J765" s="71" t="s">
        <v>216</v>
      </c>
      <c r="K765" s="73">
        <f>SUMIF(exportMMB!D:D,budgetMMB!A765,exportMMB!F:F)</f>
        <v>0</v>
      </c>
      <c r="L765" s="19">
        <f t="shared" si="905"/>
        <v>0</v>
      </c>
      <c r="M765" s="32"/>
      <c r="N765" s="19">
        <f t="shared" si="906"/>
        <v>0</v>
      </c>
      <c r="O765" s="42"/>
      <c r="P765" s="42"/>
      <c r="Q765" s="42"/>
      <c r="R765" s="42"/>
      <c r="S765" s="19">
        <f t="shared" si="907"/>
        <v>0</v>
      </c>
      <c r="T765" s="45"/>
      <c r="U765" s="42" t="e">
        <f>SUMIF(#REF!,A765,#REF!)</f>
        <v>#REF!</v>
      </c>
      <c r="V765" s="42" t="e">
        <f>SUMIF(#REF!,A765,#REF!)</f>
        <v>#REF!</v>
      </c>
      <c r="W765" s="42" t="e">
        <f t="shared" si="908"/>
        <v>#REF!</v>
      </c>
      <c r="X765" s="42" t="e">
        <f t="shared" si="909"/>
        <v>#REF!</v>
      </c>
      <c r="Y765" s="42" t="e">
        <f t="shared" si="910"/>
        <v>#REF!</v>
      </c>
      <c r="Z765" s="116" t="e">
        <f t="shared" si="911"/>
        <v>#REF!</v>
      </c>
      <c r="AA765" s="120">
        <f t="shared" si="912"/>
        <v>0</v>
      </c>
      <c r="AB765" s="153">
        <f t="shared" si="860"/>
        <v>0</v>
      </c>
      <c r="AC765" s="1"/>
      <c r="AD765" s="1"/>
      <c r="AE765" s="1"/>
      <c r="AF765" s="1"/>
      <c r="AG765" s="1"/>
      <c r="AH765" s="1"/>
      <c r="AI765" s="1"/>
      <c r="AJ765" s="1"/>
      <c r="AK765" s="1"/>
      <c r="AL765" s="1"/>
      <c r="AM765" s="1"/>
      <c r="AN765" s="1"/>
      <c r="AO765" s="1"/>
    </row>
    <row r="766" spans="1:41" s="3" customFormat="1">
      <c r="A766" s="180" t="s">
        <v>653</v>
      </c>
      <c r="B766" s="53" t="s">
        <v>654</v>
      </c>
      <c r="C766" s="53"/>
      <c r="D766" s="7"/>
      <c r="E766" s="4"/>
      <c r="F766" s="70">
        <v>1</v>
      </c>
      <c r="G766" s="71"/>
      <c r="H766" s="72">
        <f t="shared" si="933"/>
        <v>1</v>
      </c>
      <c r="I766" s="70">
        <v>1</v>
      </c>
      <c r="J766" s="71" t="s">
        <v>216</v>
      </c>
      <c r="K766" s="73">
        <f>SUMIF(exportMMB!D:D,budgetMMB!A766,exportMMB!F:F)</f>
        <v>0</v>
      </c>
      <c r="L766" s="19">
        <f t="shared" si="905"/>
        <v>0</v>
      </c>
      <c r="M766" s="32"/>
      <c r="N766" s="19">
        <f t="shared" si="906"/>
        <v>0</v>
      </c>
      <c r="O766" s="42"/>
      <c r="P766" s="42"/>
      <c r="Q766" s="42"/>
      <c r="R766" s="42"/>
      <c r="S766" s="19">
        <f t="shared" si="907"/>
        <v>0</v>
      </c>
      <c r="T766" s="45"/>
      <c r="U766" s="42" t="e">
        <f>SUMIF(#REF!,A766,#REF!)</f>
        <v>#REF!</v>
      </c>
      <c r="V766" s="42" t="e">
        <f>SUMIF(#REF!,A766,#REF!)</f>
        <v>#REF!</v>
      </c>
      <c r="W766" s="42" t="e">
        <f t="shared" si="908"/>
        <v>#REF!</v>
      </c>
      <c r="X766" s="42" t="e">
        <f t="shared" si="909"/>
        <v>#REF!</v>
      </c>
      <c r="Y766" s="42" t="e">
        <f t="shared" si="910"/>
        <v>#REF!</v>
      </c>
      <c r="Z766" s="116" t="e">
        <f t="shared" si="911"/>
        <v>#REF!</v>
      </c>
      <c r="AA766" s="120">
        <f t="shared" si="912"/>
        <v>0</v>
      </c>
      <c r="AB766" s="153">
        <f t="shared" si="860"/>
        <v>0</v>
      </c>
      <c r="AC766" s="1"/>
      <c r="AD766" s="1"/>
      <c r="AE766" s="1"/>
      <c r="AF766" s="1"/>
      <c r="AG766" s="1"/>
      <c r="AH766" s="1"/>
      <c r="AI766" s="1"/>
      <c r="AJ766" s="1"/>
      <c r="AK766" s="1"/>
      <c r="AL766" s="1"/>
      <c r="AM766" s="1"/>
      <c r="AN766" s="1"/>
      <c r="AO766" s="1"/>
    </row>
    <row r="767" spans="1:41" s="3" customFormat="1">
      <c r="A767" s="48">
        <v>6690</v>
      </c>
      <c r="B767" s="53" t="s">
        <v>90</v>
      </c>
      <c r="C767" s="53"/>
      <c r="D767" s="7"/>
      <c r="E767" s="4"/>
      <c r="F767" s="70">
        <v>1</v>
      </c>
      <c r="G767" s="71"/>
      <c r="H767" s="72">
        <f t="shared" si="933"/>
        <v>1</v>
      </c>
      <c r="I767" s="70">
        <v>1</v>
      </c>
      <c r="J767" s="71" t="s">
        <v>216</v>
      </c>
      <c r="K767" s="73">
        <f>SUMIF(exportMMB!D:D,budgetMMB!A767,exportMMB!F:F)</f>
        <v>0</v>
      </c>
      <c r="L767" s="19">
        <f t="shared" si="905"/>
        <v>0</v>
      </c>
      <c r="M767" s="32"/>
      <c r="N767" s="19">
        <f t="shared" si="906"/>
        <v>0</v>
      </c>
      <c r="O767" s="42"/>
      <c r="P767" s="42"/>
      <c r="Q767" s="42"/>
      <c r="R767" s="42"/>
      <c r="S767" s="19">
        <f t="shared" si="907"/>
        <v>0</v>
      </c>
      <c r="T767" s="45"/>
      <c r="U767" s="42" t="e">
        <f>SUMIF(#REF!,A767,#REF!)</f>
        <v>#REF!</v>
      </c>
      <c r="V767" s="42" t="e">
        <f>SUMIF(#REF!,A767,#REF!)</f>
        <v>#REF!</v>
      </c>
      <c r="W767" s="42" t="e">
        <f t="shared" si="908"/>
        <v>#REF!</v>
      </c>
      <c r="X767" s="42" t="e">
        <f t="shared" si="909"/>
        <v>#REF!</v>
      </c>
      <c r="Y767" s="42" t="e">
        <f t="shared" si="910"/>
        <v>#REF!</v>
      </c>
      <c r="Z767" s="116" t="e">
        <f t="shared" si="911"/>
        <v>#REF!</v>
      </c>
      <c r="AA767" s="120">
        <f t="shared" si="912"/>
        <v>0</v>
      </c>
      <c r="AB767" s="153">
        <f t="shared" si="860"/>
        <v>0</v>
      </c>
      <c r="AC767" s="1"/>
      <c r="AD767" s="1"/>
      <c r="AE767" s="1"/>
      <c r="AF767" s="1"/>
      <c r="AG767" s="1"/>
      <c r="AH767" s="1"/>
      <c r="AI767" s="1"/>
      <c r="AJ767" s="1"/>
      <c r="AK767" s="1"/>
      <c r="AL767" s="1"/>
      <c r="AM767" s="1"/>
      <c r="AN767" s="1"/>
      <c r="AO767" s="1"/>
    </row>
    <row r="768" spans="1:41" s="3" customFormat="1">
      <c r="A768" s="180" t="s">
        <v>574</v>
      </c>
      <c r="B768" s="53" t="s">
        <v>573</v>
      </c>
      <c r="C768" s="53"/>
      <c r="D768" s="7"/>
      <c r="E768" s="4"/>
      <c r="F768" s="70">
        <v>1</v>
      </c>
      <c r="G768" s="71"/>
      <c r="H768" s="72">
        <f t="shared" si="933"/>
        <v>1</v>
      </c>
      <c r="I768" s="70">
        <v>1</v>
      </c>
      <c r="J768" s="71" t="s">
        <v>216</v>
      </c>
      <c r="K768" s="73">
        <f>SUMIF(exportMMB!D:D,budgetMMB!A768,exportMMB!F:F)</f>
        <v>0</v>
      </c>
      <c r="L768" s="19">
        <f t="shared" si="905"/>
        <v>0</v>
      </c>
      <c r="M768" s="32"/>
      <c r="N768" s="19">
        <f t="shared" si="906"/>
        <v>0</v>
      </c>
      <c r="O768" s="42"/>
      <c r="P768" s="42"/>
      <c r="Q768" s="42"/>
      <c r="R768" s="42"/>
      <c r="S768" s="19">
        <f t="shared" si="907"/>
        <v>0</v>
      </c>
      <c r="T768" s="45"/>
      <c r="U768" s="42" t="e">
        <f>SUMIF(#REF!,A768,#REF!)</f>
        <v>#REF!</v>
      </c>
      <c r="V768" s="42" t="e">
        <f>SUMIF(#REF!,A768,#REF!)</f>
        <v>#REF!</v>
      </c>
      <c r="W768" s="42" t="e">
        <f t="shared" si="908"/>
        <v>#REF!</v>
      </c>
      <c r="X768" s="42" t="e">
        <f t="shared" si="909"/>
        <v>#REF!</v>
      </c>
      <c r="Y768" s="42" t="e">
        <f t="shared" si="910"/>
        <v>#REF!</v>
      </c>
      <c r="Z768" s="116" t="e">
        <f t="shared" si="911"/>
        <v>#REF!</v>
      </c>
      <c r="AA768" s="120">
        <f t="shared" si="912"/>
        <v>0</v>
      </c>
      <c r="AB768" s="153">
        <f t="shared" si="860"/>
        <v>0</v>
      </c>
      <c r="AC768" s="1"/>
      <c r="AD768" s="1"/>
      <c r="AE768" s="1"/>
      <c r="AF768" s="1"/>
      <c r="AG768" s="1"/>
      <c r="AH768" s="1"/>
      <c r="AI768" s="1"/>
      <c r="AJ768" s="1"/>
      <c r="AK768" s="1"/>
      <c r="AL768" s="1"/>
      <c r="AM768" s="1"/>
      <c r="AN768" s="1"/>
      <c r="AO768" s="1"/>
    </row>
    <row r="769" spans="1:41" s="3" customFormat="1">
      <c r="A769" s="48"/>
      <c r="B769" s="55" t="s">
        <v>253</v>
      </c>
      <c r="C769" s="55"/>
      <c r="D769" s="7"/>
      <c r="E769" s="4"/>
      <c r="F769" s="70"/>
      <c r="G769" s="71"/>
      <c r="H769" s="72"/>
      <c r="I769" s="70"/>
      <c r="J769" s="71"/>
      <c r="K769" s="73"/>
      <c r="L769" s="21">
        <f>SUM(L756:L768)</f>
        <v>0</v>
      </c>
      <c r="M769" s="28">
        <f t="shared" ref="M769:R769" si="934">SUM(M756:M768)</f>
        <v>0</v>
      </c>
      <c r="N769" s="21">
        <f t="shared" si="934"/>
        <v>0</v>
      </c>
      <c r="O769" s="43">
        <f t="shared" si="934"/>
        <v>0</v>
      </c>
      <c r="P769" s="43">
        <f t="shared" si="934"/>
        <v>0</v>
      </c>
      <c r="Q769" s="43">
        <f t="shared" ref="Q769" si="935">SUM(Q756:Q768)</f>
        <v>0</v>
      </c>
      <c r="R769" s="43">
        <f t="shared" si="934"/>
        <v>0</v>
      </c>
      <c r="S769" s="21">
        <f>SUM(S756:S768)</f>
        <v>0</v>
      </c>
      <c r="T769" s="43">
        <f>SUM(T756:T768)</f>
        <v>0</v>
      </c>
      <c r="U769" s="46" t="e">
        <f t="shared" ref="U769:V769" si="936">SUM(U756:U768)</f>
        <v>#REF!</v>
      </c>
      <c r="V769" s="46" t="e">
        <f t="shared" si="936"/>
        <v>#REF!</v>
      </c>
      <c r="W769" s="46" t="e">
        <f t="shared" ref="W769:AB769" si="937">SUM(W756:W768)</f>
        <v>#REF!</v>
      </c>
      <c r="X769" s="46" t="e">
        <f t="shared" si="937"/>
        <v>#REF!</v>
      </c>
      <c r="Y769" s="46" t="e">
        <f t="shared" si="937"/>
        <v>#REF!</v>
      </c>
      <c r="Z769" s="142" t="e">
        <f t="shared" si="937"/>
        <v>#REF!</v>
      </c>
      <c r="AA769" s="143">
        <f t="shared" si="937"/>
        <v>0</v>
      </c>
      <c r="AB769" s="161">
        <f t="shared" si="937"/>
        <v>0</v>
      </c>
      <c r="AC769" s="1"/>
      <c r="AD769" s="1"/>
      <c r="AE769" s="1"/>
      <c r="AF769" s="1"/>
      <c r="AG769" s="1"/>
      <c r="AH769" s="1"/>
      <c r="AI769" s="1"/>
      <c r="AJ769" s="1"/>
      <c r="AK769" s="1"/>
      <c r="AL769" s="1"/>
      <c r="AM769" s="1"/>
      <c r="AN769" s="1"/>
      <c r="AO769" s="1"/>
    </row>
    <row r="770" spans="1:41" s="3" customFormat="1">
      <c r="A770" s="48"/>
      <c r="B770" s="55"/>
      <c r="C770" s="55"/>
      <c r="D770" s="7"/>
      <c r="E770" s="4"/>
      <c r="F770" s="70"/>
      <c r="G770" s="71"/>
      <c r="H770" s="72"/>
      <c r="I770" s="70"/>
      <c r="J770" s="74"/>
      <c r="K770" s="73"/>
      <c r="L770" s="21"/>
      <c r="M770" s="32"/>
      <c r="N770" s="19"/>
      <c r="O770" s="42"/>
      <c r="P770" s="42"/>
      <c r="Q770" s="42"/>
      <c r="R770" s="42"/>
      <c r="S770" s="19"/>
      <c r="T770" s="42"/>
      <c r="U770" s="42"/>
      <c r="V770" s="42"/>
      <c r="W770" s="42"/>
      <c r="X770" s="42"/>
      <c r="Y770" s="42"/>
      <c r="Z770" s="116"/>
      <c r="AA770" s="120"/>
      <c r="AB770" s="153"/>
      <c r="AC770" s="1"/>
      <c r="AD770" s="1"/>
      <c r="AE770" s="1"/>
      <c r="AF770" s="1"/>
      <c r="AG770" s="1"/>
      <c r="AH770" s="1"/>
      <c r="AI770" s="1"/>
      <c r="AJ770" s="1"/>
      <c r="AK770" s="1"/>
      <c r="AL770" s="1"/>
      <c r="AM770" s="1"/>
      <c r="AN770" s="1"/>
      <c r="AO770" s="1"/>
    </row>
    <row r="771" spans="1:41" s="3" customFormat="1">
      <c r="A771" s="181" t="s">
        <v>728</v>
      </c>
      <c r="B771" s="38" t="s">
        <v>729</v>
      </c>
      <c r="C771" s="38"/>
      <c r="D771" s="7"/>
      <c r="E771" s="4"/>
      <c r="F771" s="70"/>
      <c r="G771" s="71"/>
      <c r="H771" s="72"/>
      <c r="I771" s="70"/>
      <c r="J771" s="74"/>
      <c r="K771" s="73"/>
      <c r="L771" s="21"/>
      <c r="M771" s="32"/>
      <c r="N771" s="19"/>
      <c r="O771" s="42"/>
      <c r="P771" s="42"/>
      <c r="Q771" s="42"/>
      <c r="R771" s="42"/>
      <c r="S771" s="19"/>
      <c r="T771" s="42"/>
      <c r="U771" s="42"/>
      <c r="V771" s="42"/>
      <c r="W771" s="42"/>
      <c r="X771" s="42"/>
      <c r="Y771" s="42"/>
      <c r="Z771" s="116"/>
      <c r="AA771" s="120"/>
      <c r="AB771" s="153"/>
      <c r="AC771" s="1"/>
      <c r="AD771" s="1"/>
      <c r="AE771" s="1"/>
      <c r="AF771" s="1"/>
      <c r="AG771" s="1"/>
      <c r="AH771" s="1"/>
      <c r="AI771" s="1"/>
      <c r="AJ771" s="1"/>
      <c r="AK771" s="1"/>
      <c r="AL771" s="1"/>
      <c r="AM771" s="1"/>
      <c r="AN771" s="1"/>
      <c r="AO771" s="1"/>
    </row>
    <row r="772" spans="1:41" s="3" customFormat="1">
      <c r="A772" s="48">
        <v>6701</v>
      </c>
      <c r="B772" s="53" t="s">
        <v>730</v>
      </c>
      <c r="C772" s="53"/>
      <c r="D772" s="7"/>
      <c r="E772" s="4"/>
      <c r="F772" s="70">
        <v>1</v>
      </c>
      <c r="G772" s="71"/>
      <c r="H772" s="72">
        <f t="shared" ref="H772:H774" si="938">SUM(E772:G772)</f>
        <v>1</v>
      </c>
      <c r="I772" s="70">
        <v>1</v>
      </c>
      <c r="J772" s="71" t="s">
        <v>216</v>
      </c>
      <c r="K772" s="73">
        <f>SUMIF(exportMMB!D:D,budgetMMB!A772,exportMMB!F:F)</f>
        <v>0</v>
      </c>
      <c r="L772" s="19">
        <f t="shared" ref="L772:L774" si="939">H772*I772*K772</f>
        <v>0</v>
      </c>
      <c r="M772" s="32"/>
      <c r="N772" s="19">
        <f>MAX(L772-SUM(O772:R772),0)</f>
        <v>0</v>
      </c>
      <c r="O772" s="42"/>
      <c r="P772" s="42"/>
      <c r="Q772" s="42"/>
      <c r="R772" s="42"/>
      <c r="S772" s="19">
        <f>L772-SUM(N772:R772)</f>
        <v>0</v>
      </c>
      <c r="T772" s="45"/>
      <c r="U772" s="42" t="e">
        <f>SUMIF(#REF!,A772,#REF!)</f>
        <v>#REF!</v>
      </c>
      <c r="V772" s="42" t="e">
        <f>SUMIF(#REF!,A772,#REF!)</f>
        <v>#REF!</v>
      </c>
      <c r="W772" s="42" t="e">
        <f t="shared" ref="W772:W774" si="940">U772+V772</f>
        <v>#REF!</v>
      </c>
      <c r="X772" s="42" t="e">
        <f>MAX(L772-W772,0)</f>
        <v>#REF!</v>
      </c>
      <c r="Y772" s="42" t="e">
        <f t="shared" ref="Y772:Y774" si="941">W772+X772</f>
        <v>#REF!</v>
      </c>
      <c r="Z772" s="116" t="e">
        <f>L772-Y772</f>
        <v>#REF!</v>
      </c>
      <c r="AA772" s="120">
        <f>AB772-L772</f>
        <v>0</v>
      </c>
      <c r="AB772" s="153">
        <f t="shared" si="860"/>
        <v>0</v>
      </c>
      <c r="AC772" s="1"/>
      <c r="AD772" s="1"/>
      <c r="AE772" s="1"/>
      <c r="AF772" s="1"/>
      <c r="AG772" s="1"/>
      <c r="AH772" s="1"/>
      <c r="AI772" s="1"/>
      <c r="AJ772" s="1"/>
      <c r="AK772" s="1"/>
      <c r="AL772" s="1"/>
      <c r="AM772" s="1"/>
      <c r="AN772" s="1"/>
      <c r="AO772" s="1"/>
    </row>
    <row r="773" spans="1:41" s="3" customFormat="1">
      <c r="A773" s="48">
        <v>6702</v>
      </c>
      <c r="B773" s="53" t="s">
        <v>731</v>
      </c>
      <c r="C773" s="53"/>
      <c r="D773" s="7"/>
      <c r="E773" s="4"/>
      <c r="F773" s="70">
        <v>1</v>
      </c>
      <c r="G773" s="71"/>
      <c r="H773" s="72">
        <f t="shared" si="938"/>
        <v>1</v>
      </c>
      <c r="I773" s="70">
        <v>1</v>
      </c>
      <c r="J773" s="71" t="s">
        <v>216</v>
      </c>
      <c r="K773" s="73">
        <f>SUMIF(exportMMB!D:D,budgetMMB!A773,exportMMB!F:F)</f>
        <v>0</v>
      </c>
      <c r="L773" s="19">
        <f t="shared" si="939"/>
        <v>0</v>
      </c>
      <c r="M773" s="32"/>
      <c r="N773" s="19">
        <f>MAX(L773-SUM(O773:R773),0)</f>
        <v>0</v>
      </c>
      <c r="O773" s="42"/>
      <c r="P773" s="42"/>
      <c r="Q773" s="42"/>
      <c r="R773" s="42"/>
      <c r="S773" s="19">
        <f>L773-SUM(N773:R773)</f>
        <v>0</v>
      </c>
      <c r="T773" s="45"/>
      <c r="U773" s="42" t="e">
        <f>SUMIF(#REF!,A773,#REF!)</f>
        <v>#REF!</v>
      </c>
      <c r="V773" s="42" t="e">
        <f>SUMIF(#REF!,A773,#REF!)</f>
        <v>#REF!</v>
      </c>
      <c r="W773" s="42" t="e">
        <f t="shared" si="940"/>
        <v>#REF!</v>
      </c>
      <c r="X773" s="42" t="e">
        <f>MAX(L773-W773,0)</f>
        <v>#REF!</v>
      </c>
      <c r="Y773" s="42" t="e">
        <f t="shared" si="941"/>
        <v>#REF!</v>
      </c>
      <c r="Z773" s="116" t="e">
        <f>L773-Y773</f>
        <v>#REF!</v>
      </c>
      <c r="AA773" s="120">
        <f>AB773-L773</f>
        <v>0</v>
      </c>
      <c r="AB773" s="153">
        <f t="shared" si="860"/>
        <v>0</v>
      </c>
      <c r="AC773" s="1"/>
      <c r="AD773" s="1"/>
      <c r="AE773" s="1"/>
      <c r="AF773" s="1"/>
      <c r="AG773" s="1"/>
      <c r="AH773" s="1"/>
      <c r="AI773" s="1"/>
      <c r="AJ773" s="1"/>
      <c r="AK773" s="1"/>
      <c r="AL773" s="1"/>
      <c r="AM773" s="1"/>
      <c r="AN773" s="1"/>
      <c r="AO773" s="1"/>
    </row>
    <row r="774" spans="1:41" s="3" customFormat="1">
      <c r="A774" s="48">
        <v>6704</v>
      </c>
      <c r="B774" s="53" t="s">
        <v>732</v>
      </c>
      <c r="C774" s="53"/>
      <c r="D774" s="7"/>
      <c r="E774" s="4"/>
      <c r="F774" s="70">
        <v>1</v>
      </c>
      <c r="G774" s="71"/>
      <c r="H774" s="72">
        <f t="shared" si="938"/>
        <v>1</v>
      </c>
      <c r="I774" s="70">
        <v>1</v>
      </c>
      <c r="J774" s="71" t="s">
        <v>216</v>
      </c>
      <c r="K774" s="73">
        <f>SUMIF(exportMMB!D:D,budgetMMB!A774,exportMMB!F:F)</f>
        <v>0</v>
      </c>
      <c r="L774" s="19">
        <f t="shared" si="939"/>
        <v>0</v>
      </c>
      <c r="M774" s="32"/>
      <c r="N774" s="19">
        <f>MAX(L774-SUM(O774:R774),0)</f>
        <v>0</v>
      </c>
      <c r="O774" s="42"/>
      <c r="P774" s="42"/>
      <c r="Q774" s="42"/>
      <c r="R774" s="42"/>
      <c r="S774" s="19">
        <f>L774-SUM(N774:R774)</f>
        <v>0</v>
      </c>
      <c r="T774" s="45"/>
      <c r="U774" s="42" t="e">
        <f>SUMIF(#REF!,A774,#REF!)</f>
        <v>#REF!</v>
      </c>
      <c r="V774" s="42" t="e">
        <f>SUMIF(#REF!,A774,#REF!)</f>
        <v>#REF!</v>
      </c>
      <c r="W774" s="42" t="e">
        <f t="shared" si="940"/>
        <v>#REF!</v>
      </c>
      <c r="X774" s="42" t="e">
        <f>MAX(L774-W774,0)</f>
        <v>#REF!</v>
      </c>
      <c r="Y774" s="42" t="e">
        <f t="shared" si="941"/>
        <v>#REF!</v>
      </c>
      <c r="Z774" s="116" t="e">
        <f>L774-Y774</f>
        <v>#REF!</v>
      </c>
      <c r="AA774" s="120">
        <f>AB774-L774</f>
        <v>0</v>
      </c>
      <c r="AB774" s="153">
        <f t="shared" si="860"/>
        <v>0</v>
      </c>
      <c r="AC774" s="1"/>
      <c r="AD774" s="1"/>
      <c r="AE774" s="1"/>
      <c r="AF774" s="1"/>
      <c r="AG774" s="1"/>
      <c r="AH774" s="1"/>
      <c r="AI774" s="1"/>
      <c r="AJ774" s="1"/>
      <c r="AK774" s="1"/>
      <c r="AL774" s="1"/>
      <c r="AM774" s="1"/>
      <c r="AN774" s="1"/>
      <c r="AO774" s="1"/>
    </row>
    <row r="775" spans="1:41" s="3" customFormat="1">
      <c r="A775" s="48"/>
      <c r="B775" s="55" t="s">
        <v>253</v>
      </c>
      <c r="C775" s="55"/>
      <c r="D775" s="7"/>
      <c r="E775" s="4"/>
      <c r="F775" s="70"/>
      <c r="G775" s="71"/>
      <c r="H775" s="72"/>
      <c r="I775" s="70"/>
      <c r="J775" s="71"/>
      <c r="K775" s="73"/>
      <c r="L775" s="21">
        <f>SUM(L772:L774)</f>
        <v>0</v>
      </c>
      <c r="M775" s="28">
        <f t="shared" ref="M775:T775" si="942">SUM(M772:M774)</f>
        <v>0</v>
      </c>
      <c r="N775" s="21">
        <f t="shared" si="942"/>
        <v>0</v>
      </c>
      <c r="O775" s="43">
        <f t="shared" si="942"/>
        <v>0</v>
      </c>
      <c r="P775" s="43">
        <f t="shared" si="942"/>
        <v>0</v>
      </c>
      <c r="Q775" s="43">
        <f t="shared" si="942"/>
        <v>0</v>
      </c>
      <c r="R775" s="43">
        <f t="shared" si="942"/>
        <v>0</v>
      </c>
      <c r="S775" s="21">
        <f>SUM(S772:S774)</f>
        <v>0</v>
      </c>
      <c r="T775" s="43">
        <f t="shared" si="942"/>
        <v>0</v>
      </c>
      <c r="U775" s="46" t="e">
        <f t="shared" ref="U775:AB775" si="943">SUM(U772:U774)</f>
        <v>#REF!</v>
      </c>
      <c r="V775" s="46" t="e">
        <f t="shared" si="943"/>
        <v>#REF!</v>
      </c>
      <c r="W775" s="46" t="e">
        <f t="shared" si="943"/>
        <v>#REF!</v>
      </c>
      <c r="X775" s="46" t="e">
        <f t="shared" si="943"/>
        <v>#REF!</v>
      </c>
      <c r="Y775" s="46" t="e">
        <f t="shared" si="943"/>
        <v>#REF!</v>
      </c>
      <c r="Z775" s="142" t="e">
        <f t="shared" si="943"/>
        <v>#REF!</v>
      </c>
      <c r="AA775" s="143">
        <f t="shared" si="943"/>
        <v>0</v>
      </c>
      <c r="AB775" s="161">
        <f t="shared" si="943"/>
        <v>0</v>
      </c>
      <c r="AC775" s="1"/>
      <c r="AD775" s="1"/>
      <c r="AE775" s="1"/>
      <c r="AF775" s="1"/>
      <c r="AG775" s="1"/>
      <c r="AH775" s="1"/>
      <c r="AI775" s="1"/>
      <c r="AJ775" s="1"/>
      <c r="AK775" s="1"/>
      <c r="AL775" s="1"/>
      <c r="AM775" s="1"/>
      <c r="AN775" s="1"/>
      <c r="AO775" s="1"/>
    </row>
    <row r="776" spans="1:41" s="3" customFormat="1">
      <c r="A776" s="48"/>
      <c r="B776" s="55"/>
      <c r="C776" s="55"/>
      <c r="D776" s="7"/>
      <c r="E776" s="4"/>
      <c r="F776" s="70"/>
      <c r="G776" s="71"/>
      <c r="H776" s="72"/>
      <c r="I776" s="70"/>
      <c r="J776" s="74"/>
      <c r="K776" s="73"/>
      <c r="L776" s="21"/>
      <c r="M776" s="32"/>
      <c r="N776" s="19"/>
      <c r="O776" s="42"/>
      <c r="P776" s="42"/>
      <c r="Q776" s="42"/>
      <c r="R776" s="42"/>
      <c r="S776" s="19"/>
      <c r="T776" s="42"/>
      <c r="U776" s="42"/>
      <c r="V776" s="42"/>
      <c r="W776" s="42"/>
      <c r="X776" s="42"/>
      <c r="Y776" s="42"/>
      <c r="Z776" s="116"/>
      <c r="AA776" s="120"/>
      <c r="AB776" s="153"/>
      <c r="AC776" s="1"/>
      <c r="AD776" s="1"/>
      <c r="AE776" s="1"/>
      <c r="AF776" s="1"/>
      <c r="AG776" s="1"/>
      <c r="AH776" s="1"/>
      <c r="AI776" s="1"/>
      <c r="AJ776" s="1"/>
      <c r="AK776" s="1"/>
      <c r="AL776" s="1"/>
      <c r="AM776" s="1"/>
      <c r="AN776" s="1"/>
      <c r="AO776" s="1"/>
    </row>
    <row r="777" spans="1:41" s="3" customFormat="1">
      <c r="A777" s="181" t="s">
        <v>205</v>
      </c>
      <c r="B777" s="38" t="s">
        <v>256</v>
      </c>
      <c r="C777" s="38"/>
      <c r="D777" s="7"/>
      <c r="E777" s="4"/>
      <c r="F777" s="70"/>
      <c r="G777" s="71"/>
      <c r="H777" s="72"/>
      <c r="I777" s="70"/>
      <c r="J777" s="71"/>
      <c r="K777" s="73"/>
      <c r="L777" s="21"/>
      <c r="M777" s="32"/>
      <c r="N777" s="19"/>
      <c r="O777" s="42"/>
      <c r="P777" s="42"/>
      <c r="Q777" s="42"/>
      <c r="R777" s="42"/>
      <c r="S777" s="19"/>
      <c r="T777" s="42"/>
      <c r="U777" s="42"/>
      <c r="V777" s="42"/>
      <c r="W777" s="42"/>
      <c r="X777" s="42"/>
      <c r="Y777" s="42"/>
      <c r="Z777" s="116"/>
      <c r="AA777" s="120"/>
      <c r="AB777" s="153"/>
      <c r="AC777" s="1"/>
      <c r="AD777" s="1"/>
      <c r="AE777" s="1"/>
      <c r="AF777" s="1"/>
      <c r="AG777" s="1"/>
      <c r="AH777" s="1"/>
      <c r="AI777" s="1"/>
      <c r="AJ777" s="1"/>
      <c r="AK777" s="1"/>
      <c r="AL777" s="1"/>
      <c r="AM777" s="1"/>
      <c r="AN777" s="1"/>
      <c r="AO777" s="1"/>
    </row>
    <row r="778" spans="1:41" s="3" customFormat="1">
      <c r="A778" s="48">
        <v>7001</v>
      </c>
      <c r="B778" s="53" t="s">
        <v>832</v>
      </c>
      <c r="C778" s="53"/>
      <c r="D778" s="7"/>
      <c r="E778" s="15"/>
      <c r="F778" s="299">
        <f>IF(finance&lt;2000000,0,1.8%)</f>
        <v>0</v>
      </c>
      <c r="G778" s="226"/>
      <c r="H778" s="227">
        <f t="shared" ref="H778" si="944">SUM(E778:G778)</f>
        <v>0</v>
      </c>
      <c r="I778" s="222">
        <v>1</v>
      </c>
      <c r="J778" s="226" t="s">
        <v>216</v>
      </c>
      <c r="K778" s="213">
        <f>$L$59-$L$760-$L$760-$L$761-$L$762</f>
        <v>0</v>
      </c>
      <c r="L778" s="19">
        <f>H778*I778*K778</f>
        <v>0</v>
      </c>
      <c r="M778" s="32"/>
      <c r="N778" s="19">
        <f>MAX(L778-SUM(O778:R778),0)</f>
        <v>0</v>
      </c>
      <c r="O778" s="42"/>
      <c r="P778" s="42"/>
      <c r="Q778" s="42"/>
      <c r="R778" s="42"/>
      <c r="S778" s="19">
        <f>L778-SUM(N778:R778)</f>
        <v>0</v>
      </c>
      <c r="T778" s="44">
        <f t="shared" ref="T778" si="945">N778</f>
        <v>0</v>
      </c>
      <c r="U778" s="42" t="e">
        <f>SUMIF(#REF!,A778,#REF!)</f>
        <v>#REF!</v>
      </c>
      <c r="V778" s="42" t="e">
        <f>SUMIF(#REF!,A778,#REF!)</f>
        <v>#REF!</v>
      </c>
      <c r="W778" s="42" t="e">
        <f>U778+V778</f>
        <v>#REF!</v>
      </c>
      <c r="X778" s="42" t="e">
        <f>MAX(L778-W778,0)</f>
        <v>#REF!</v>
      </c>
      <c r="Y778" s="42" t="e">
        <f>W778+X778</f>
        <v>#REF!</v>
      </c>
      <c r="Z778" s="116" t="e">
        <f>L778-Y778</f>
        <v>#REF!</v>
      </c>
      <c r="AA778" s="120">
        <f>AB778-L778</f>
        <v>0</v>
      </c>
      <c r="AB778" s="153">
        <f t="shared" si="860"/>
        <v>0</v>
      </c>
      <c r="AC778" s="1"/>
      <c r="AD778" s="1"/>
      <c r="AE778" s="1"/>
      <c r="AF778" s="1"/>
      <c r="AG778" s="1"/>
      <c r="AH778" s="1"/>
      <c r="AI778" s="1"/>
      <c r="AJ778" s="1"/>
      <c r="AK778" s="1"/>
      <c r="AL778" s="1"/>
      <c r="AM778" s="1"/>
      <c r="AN778" s="1"/>
      <c r="AO778" s="1"/>
    </row>
    <row r="779" spans="1:41" s="3" customFormat="1">
      <c r="A779" s="48">
        <v>7002</v>
      </c>
      <c r="B779" s="53" t="s">
        <v>833</v>
      </c>
      <c r="C779" s="53"/>
      <c r="D779" s="7"/>
      <c r="E779" s="4"/>
      <c r="F779" s="300">
        <v>7.4999999999999997E-2</v>
      </c>
      <c r="G779" s="71"/>
      <c r="H779" s="72">
        <f t="shared" ref="H779:H784" si="946">SUM(E779:G779)</f>
        <v>7.4999999999999997E-2</v>
      </c>
      <c r="I779" s="70">
        <v>1</v>
      </c>
      <c r="J779" s="71" t="s">
        <v>216</v>
      </c>
      <c r="K779" s="213">
        <f>$L$59-$L$760-$L$761-$L$762-globals!C15-globals!C18</f>
        <v>0</v>
      </c>
      <c r="L779" s="19">
        <f>H779*I779*K779</f>
        <v>0</v>
      </c>
      <c r="M779" s="32"/>
      <c r="N779" s="19">
        <f>MAX(L779-SUM(O779:R779),0)</f>
        <v>0</v>
      </c>
      <c r="O779" s="42"/>
      <c r="P779" s="42"/>
      <c r="Q779" s="42"/>
      <c r="R779" s="42"/>
      <c r="S779" s="19">
        <f>L779-SUM(N779:R779)</f>
        <v>0</v>
      </c>
      <c r="T779" s="187">
        <f>MIN((T59+T778)*0.075,N779)</f>
        <v>0</v>
      </c>
      <c r="U779" s="42" t="e">
        <f>SUMIF(#REF!,A779,#REF!)</f>
        <v>#REF!</v>
      </c>
      <c r="V779" s="42" t="e">
        <f>SUMIF(#REF!,A779,#REF!)</f>
        <v>#REF!</v>
      </c>
      <c r="W779" s="42" t="e">
        <f>U779+V779</f>
        <v>#REF!</v>
      </c>
      <c r="X779" s="42" t="e">
        <f>MAX(L779-W779,0)</f>
        <v>#REF!</v>
      </c>
      <c r="Y779" s="42" t="e">
        <f>W779+X779</f>
        <v>#REF!</v>
      </c>
      <c r="Z779" s="116" t="e">
        <f>L779-Y779</f>
        <v>#REF!</v>
      </c>
      <c r="AA779" s="120">
        <f>AB779-L779</f>
        <v>0</v>
      </c>
      <c r="AB779" s="153">
        <f t="shared" si="860"/>
        <v>0</v>
      </c>
      <c r="AC779" s="1"/>
      <c r="AD779" s="1"/>
      <c r="AE779" s="1"/>
      <c r="AF779" s="1"/>
      <c r="AG779" s="1"/>
      <c r="AH779" s="1"/>
      <c r="AI779" s="1"/>
      <c r="AJ779" s="1"/>
      <c r="AK779" s="1"/>
      <c r="AL779" s="1"/>
      <c r="AM779" s="1"/>
      <c r="AN779" s="1"/>
      <c r="AO779" s="1"/>
    </row>
    <row r="780" spans="1:41" s="3" customFormat="1">
      <c r="A780" s="48">
        <v>7003</v>
      </c>
      <c r="B780" s="53" t="s">
        <v>834</v>
      </c>
      <c r="C780" s="53"/>
      <c r="D780" s="7"/>
      <c r="E780" s="15"/>
      <c r="F780" s="300">
        <v>7.0000000000000007E-2</v>
      </c>
      <c r="G780" s="71"/>
      <c r="H780" s="72">
        <f t="shared" si="946"/>
        <v>7.0000000000000007E-2</v>
      </c>
      <c r="I780" s="70">
        <v>1</v>
      </c>
      <c r="J780" s="71" t="s">
        <v>216</v>
      </c>
      <c r="K780" s="213">
        <f>MIN($L$59-MAX($L$760+$L$761+$L$762),350000/$F$780)-globals!C15-globals!C18</f>
        <v>0</v>
      </c>
      <c r="L780" s="19">
        <f>H780*I780*K780</f>
        <v>0</v>
      </c>
      <c r="M780" s="32"/>
      <c r="N780" s="19">
        <f>MAX(L780-SUM(O780:R780),0)</f>
        <v>0</v>
      </c>
      <c r="O780" s="42"/>
      <c r="P780" s="42"/>
      <c r="Q780" s="42"/>
      <c r="R780" s="42"/>
      <c r="S780" s="19">
        <f>L780-SUM(N780:R780)</f>
        <v>0</v>
      </c>
      <c r="T780" s="45"/>
      <c r="U780" s="42" t="e">
        <f>SUMIF(#REF!,A780,#REF!)</f>
        <v>#REF!</v>
      </c>
      <c r="V780" s="42" t="e">
        <f>SUMIF(#REF!,A780,#REF!)</f>
        <v>#REF!</v>
      </c>
      <c r="W780" s="42" t="e">
        <f>U780+V780</f>
        <v>#REF!</v>
      </c>
      <c r="X780" s="42" t="e">
        <f>MAX(L780-W780,0)</f>
        <v>#REF!</v>
      </c>
      <c r="Y780" s="42" t="e">
        <f>W780+X780</f>
        <v>#REF!</v>
      </c>
      <c r="Z780" s="116" t="e">
        <f>L780-Y780</f>
        <v>#REF!</v>
      </c>
      <c r="AA780" s="120">
        <f>AB780-L780</f>
        <v>0</v>
      </c>
      <c r="AB780" s="153">
        <f t="shared" si="860"/>
        <v>0</v>
      </c>
      <c r="AC780" s="1"/>
      <c r="AD780" s="1"/>
      <c r="AE780" s="1"/>
      <c r="AF780" s="1"/>
      <c r="AG780" s="1"/>
      <c r="AH780" s="1"/>
      <c r="AI780" s="1"/>
      <c r="AJ780" s="1"/>
      <c r="AK780" s="1"/>
      <c r="AL780" s="1"/>
      <c r="AM780" s="1"/>
      <c r="AN780" s="1"/>
      <c r="AO780" s="1"/>
    </row>
    <row r="781" spans="1:41" s="3" customFormat="1">
      <c r="A781" s="48" t="s">
        <v>1143</v>
      </c>
      <c r="B781" s="186" t="s">
        <v>1142</v>
      </c>
      <c r="C781" s="53"/>
      <c r="D781" s="7"/>
      <c r="E781" s="15"/>
      <c r="F781" s="300">
        <v>0.17499999999999999</v>
      </c>
      <c r="G781" s="71"/>
      <c r="H781" s="72">
        <f>SUM(E781:G781)</f>
        <v>0.17499999999999999</v>
      </c>
      <c r="I781" s="70">
        <v>1</v>
      </c>
      <c r="J781" s="71" t="s">
        <v>216</v>
      </c>
      <c r="K781" s="213">
        <f>globals!C16</f>
        <v>0</v>
      </c>
      <c r="L781" s="19">
        <f>H781*I781*K781</f>
        <v>0</v>
      </c>
      <c r="M781" s="32"/>
      <c r="N781" s="19">
        <f>MAX(L781-SUM(O781:R781),0)</f>
        <v>0</v>
      </c>
      <c r="O781" s="42"/>
      <c r="P781" s="42"/>
      <c r="Q781" s="42"/>
      <c r="R781" s="42"/>
      <c r="S781" s="19">
        <f>L781-SUM(N781:R781)</f>
        <v>0</v>
      </c>
      <c r="T781" s="338"/>
      <c r="U781" s="42" t="e">
        <f>SUMIF(#REF!,A781,#REF!)</f>
        <v>#REF!</v>
      </c>
      <c r="V781" s="42" t="e">
        <f>SUMIF(#REF!,A781,#REF!)</f>
        <v>#REF!</v>
      </c>
      <c r="W781" s="42" t="e">
        <f t="shared" ref="W781" si="947">U781+V781</f>
        <v>#REF!</v>
      </c>
      <c r="X781" s="42" t="e">
        <f t="shared" ref="X781" si="948">MAX(L781-W781,0)</f>
        <v>#REF!</v>
      </c>
      <c r="Y781" s="42" t="e">
        <f t="shared" ref="Y781" si="949">W781+X781</f>
        <v>#REF!</v>
      </c>
      <c r="Z781" s="116" t="e">
        <f t="shared" ref="Z781" si="950">L781-Y781</f>
        <v>#REF!</v>
      </c>
      <c r="AA781" s="120">
        <f t="shared" ref="AA781" si="951">AB781-L781</f>
        <v>0</v>
      </c>
      <c r="AB781" s="153">
        <f t="shared" ref="AB781" si="952">L781</f>
        <v>0</v>
      </c>
      <c r="AC781" s="1"/>
      <c r="AD781" s="1"/>
      <c r="AE781" s="1"/>
      <c r="AF781" s="1"/>
      <c r="AG781" s="1"/>
      <c r="AH781" s="1"/>
      <c r="AI781" s="1"/>
      <c r="AJ781" s="1"/>
      <c r="AK781" s="1"/>
      <c r="AL781" s="1"/>
      <c r="AM781" s="1"/>
      <c r="AN781" s="1"/>
      <c r="AO781" s="1"/>
    </row>
    <row r="782" spans="1:41" s="3" customFormat="1">
      <c r="A782" s="18"/>
      <c r="B782" s="55" t="s">
        <v>253</v>
      </c>
      <c r="C782" s="55"/>
      <c r="D782" s="7"/>
      <c r="E782" s="4"/>
      <c r="F782" s="70"/>
      <c r="G782" s="71"/>
      <c r="H782" s="72"/>
      <c r="I782" s="70"/>
      <c r="J782" s="70"/>
      <c r="K782" s="73"/>
      <c r="L782" s="21">
        <f t="shared" ref="L782:S782" si="953">SUM(L778:L780)</f>
        <v>0</v>
      </c>
      <c r="M782" s="28">
        <f t="shared" si="953"/>
        <v>0</v>
      </c>
      <c r="N782" s="21">
        <f t="shared" si="953"/>
        <v>0</v>
      </c>
      <c r="O782" s="43">
        <f t="shared" si="953"/>
        <v>0</v>
      </c>
      <c r="P782" s="43">
        <f t="shared" si="953"/>
        <v>0</v>
      </c>
      <c r="Q782" s="43">
        <f t="shared" ref="Q782" si="954">SUM(Q778:Q780)</f>
        <v>0</v>
      </c>
      <c r="R782" s="43">
        <f t="shared" si="953"/>
        <v>0</v>
      </c>
      <c r="S782" s="21">
        <f t="shared" si="953"/>
        <v>0</v>
      </c>
      <c r="T782" s="46">
        <f t="shared" ref="T782" si="955">SUM(T778:T780)</f>
        <v>0</v>
      </c>
      <c r="U782" s="46" t="e">
        <f t="shared" ref="U782:AB782" si="956">SUM(U778:U780)</f>
        <v>#REF!</v>
      </c>
      <c r="V782" s="46" t="e">
        <f t="shared" si="956"/>
        <v>#REF!</v>
      </c>
      <c r="W782" s="46" t="e">
        <f t="shared" si="956"/>
        <v>#REF!</v>
      </c>
      <c r="X782" s="46" t="e">
        <f t="shared" si="956"/>
        <v>#REF!</v>
      </c>
      <c r="Y782" s="46" t="e">
        <f t="shared" si="956"/>
        <v>#REF!</v>
      </c>
      <c r="Z782" s="142" t="e">
        <f t="shared" si="956"/>
        <v>#REF!</v>
      </c>
      <c r="AA782" s="143">
        <f t="shared" si="956"/>
        <v>0</v>
      </c>
      <c r="AB782" s="161">
        <f t="shared" si="956"/>
        <v>0</v>
      </c>
      <c r="AC782" s="1"/>
      <c r="AD782" s="1"/>
      <c r="AE782" s="1"/>
      <c r="AF782" s="1"/>
      <c r="AG782" s="1"/>
      <c r="AH782" s="1"/>
      <c r="AI782" s="1"/>
      <c r="AJ782" s="1"/>
      <c r="AK782" s="1"/>
      <c r="AL782" s="1"/>
      <c r="AM782" s="1"/>
      <c r="AN782" s="1"/>
      <c r="AO782" s="1"/>
    </row>
    <row r="783" spans="1:41" s="3" customFormat="1">
      <c r="A783" s="18"/>
      <c r="B783" s="53"/>
      <c r="C783" s="53"/>
      <c r="D783" s="7"/>
      <c r="E783" s="4"/>
      <c r="F783" s="70"/>
      <c r="G783" s="71"/>
      <c r="H783" s="72"/>
      <c r="I783" s="70"/>
      <c r="J783" s="70"/>
      <c r="K783" s="73"/>
      <c r="L783" s="19"/>
      <c r="M783" s="32"/>
      <c r="N783" s="19"/>
      <c r="O783" s="42"/>
      <c r="P783" s="42"/>
      <c r="Q783" s="42"/>
      <c r="R783" s="42"/>
      <c r="S783" s="19"/>
      <c r="T783" s="42"/>
      <c r="U783" s="42"/>
      <c r="V783" s="42"/>
      <c r="W783" s="42"/>
      <c r="X783" s="42"/>
      <c r="Y783" s="42"/>
      <c r="Z783" s="116"/>
      <c r="AA783" s="120"/>
      <c r="AB783" s="153"/>
      <c r="AC783" s="1"/>
      <c r="AD783" s="1"/>
      <c r="AE783" s="1"/>
      <c r="AF783" s="1"/>
      <c r="AG783" s="1"/>
      <c r="AH783" s="1"/>
      <c r="AI783" s="1"/>
      <c r="AJ783" s="1"/>
      <c r="AK783" s="1"/>
      <c r="AL783" s="1"/>
      <c r="AM783" s="1"/>
      <c r="AN783" s="1"/>
      <c r="AO783" s="1"/>
    </row>
    <row r="784" spans="1:41" s="3" customFormat="1">
      <c r="A784" s="181" t="s">
        <v>206</v>
      </c>
      <c r="B784" s="38" t="s">
        <v>257</v>
      </c>
      <c r="C784" s="38"/>
      <c r="D784" s="7"/>
      <c r="E784" s="15"/>
      <c r="F784" s="301">
        <v>0.05</v>
      </c>
      <c r="G784" s="71"/>
      <c r="H784" s="72">
        <f t="shared" si="946"/>
        <v>0.05</v>
      </c>
      <c r="I784" s="70">
        <v>1</v>
      </c>
      <c r="J784" s="71" t="s">
        <v>216</v>
      </c>
      <c r="K784" s="73">
        <f>$L$59-($L$89+$L$102+$L$760+$L$761+$L$762)</f>
        <v>0</v>
      </c>
      <c r="L784" s="19">
        <f>H784*I784*K784</f>
        <v>0</v>
      </c>
      <c r="M784" s="32"/>
      <c r="N784" s="19">
        <f>MAX(L784-SUM(O784:R784),0)</f>
        <v>0</v>
      </c>
      <c r="O784" s="42"/>
      <c r="P784" s="42"/>
      <c r="Q784" s="42"/>
      <c r="R784" s="42"/>
      <c r="S784" s="19">
        <f>L784-SUM(N784:R784)</f>
        <v>0</v>
      </c>
      <c r="T784" s="187">
        <f>MIN((T59+T778)*0.05,N784)</f>
        <v>0</v>
      </c>
      <c r="U784" s="42" t="e">
        <f>SUMIF(#REF!,A784,#REF!)</f>
        <v>#REF!</v>
      </c>
      <c r="V784" s="42" t="e">
        <f>SUMIF(#REF!,A784,#REF!)</f>
        <v>#REF!</v>
      </c>
      <c r="W784" s="42" t="e">
        <f>U784+V784</f>
        <v>#REF!</v>
      </c>
      <c r="X784" s="42" t="e">
        <f>MAX(L784-W784,0)</f>
        <v>#REF!</v>
      </c>
      <c r="Y784" s="42" t="e">
        <f>W784+X784</f>
        <v>#REF!</v>
      </c>
      <c r="Z784" s="116" t="e">
        <f>L784-Y784</f>
        <v>#REF!</v>
      </c>
      <c r="AA784" s="120">
        <f>AB784-L784</f>
        <v>0</v>
      </c>
      <c r="AB784" s="153">
        <f t="shared" ref="AB784" si="957">L784</f>
        <v>0</v>
      </c>
      <c r="AC784" s="1"/>
      <c r="AD784" s="1"/>
      <c r="AE784" s="1"/>
      <c r="AF784" s="1"/>
      <c r="AG784" s="1"/>
      <c r="AH784" s="1"/>
      <c r="AI784" s="1"/>
      <c r="AJ784" s="1"/>
      <c r="AK784" s="1"/>
      <c r="AL784" s="1"/>
      <c r="AM784" s="1"/>
      <c r="AN784" s="1"/>
      <c r="AO784" s="1"/>
    </row>
    <row r="785" spans="1:41" s="3" customFormat="1">
      <c r="A785" s="48"/>
      <c r="B785" s="55" t="s">
        <v>253</v>
      </c>
      <c r="C785" s="55"/>
      <c r="D785" s="7"/>
      <c r="E785" s="4"/>
      <c r="F785" s="4"/>
      <c r="G785" s="9"/>
      <c r="H785" s="4"/>
      <c r="I785" s="4"/>
      <c r="J785" s="4"/>
      <c r="K785" s="70"/>
      <c r="L785" s="21">
        <f t="shared" ref="L785:T785" si="958">SUM(L784)</f>
        <v>0</v>
      </c>
      <c r="M785" s="28">
        <f t="shared" si="958"/>
        <v>0</v>
      </c>
      <c r="N785" s="21">
        <f t="shared" si="958"/>
        <v>0</v>
      </c>
      <c r="O785" s="43">
        <f t="shared" si="958"/>
        <v>0</v>
      </c>
      <c r="P785" s="43">
        <f t="shared" si="958"/>
        <v>0</v>
      </c>
      <c r="Q785" s="43">
        <f t="shared" ref="Q785" si="959">SUM(Q784)</f>
        <v>0</v>
      </c>
      <c r="R785" s="43">
        <f t="shared" si="958"/>
        <v>0</v>
      </c>
      <c r="S785" s="21">
        <f t="shared" si="958"/>
        <v>0</v>
      </c>
      <c r="T785" s="46">
        <f t="shared" si="958"/>
        <v>0</v>
      </c>
      <c r="U785" s="46" t="e">
        <f t="shared" ref="U785:AB785" si="960">SUM(U784)</f>
        <v>#REF!</v>
      </c>
      <c r="V785" s="46" t="e">
        <f t="shared" si="960"/>
        <v>#REF!</v>
      </c>
      <c r="W785" s="46" t="e">
        <f t="shared" si="960"/>
        <v>#REF!</v>
      </c>
      <c r="X785" s="46" t="e">
        <f t="shared" si="960"/>
        <v>#REF!</v>
      </c>
      <c r="Y785" s="46" t="e">
        <f t="shared" si="960"/>
        <v>#REF!</v>
      </c>
      <c r="Z785" s="142" t="e">
        <f t="shared" si="960"/>
        <v>#REF!</v>
      </c>
      <c r="AA785" s="143">
        <f t="shared" si="960"/>
        <v>0</v>
      </c>
      <c r="AB785" s="161">
        <f t="shared" si="960"/>
        <v>0</v>
      </c>
      <c r="AC785" s="1"/>
      <c r="AD785" s="1"/>
      <c r="AE785" s="1"/>
      <c r="AF785" s="1"/>
      <c r="AG785" s="1"/>
      <c r="AH785" s="1"/>
      <c r="AI785" s="1"/>
      <c r="AJ785" s="1"/>
      <c r="AK785" s="1"/>
      <c r="AL785" s="1"/>
      <c r="AM785" s="1"/>
      <c r="AN785" s="1"/>
      <c r="AO785" s="1"/>
    </row>
    <row r="786" spans="1:41" s="3" customFormat="1">
      <c r="A786" s="18"/>
      <c r="B786" s="53"/>
      <c r="C786" s="53"/>
      <c r="D786" s="7"/>
      <c r="E786" s="4"/>
      <c r="F786" s="4"/>
      <c r="G786" s="9"/>
      <c r="H786" s="4"/>
      <c r="I786" s="4"/>
      <c r="J786" s="4"/>
      <c r="K786" s="70"/>
      <c r="L786" s="19"/>
      <c r="M786" s="32"/>
      <c r="N786" s="19"/>
      <c r="O786" s="42"/>
      <c r="P786" s="42"/>
      <c r="Q786" s="42"/>
      <c r="R786" s="42"/>
      <c r="S786" s="19"/>
      <c r="T786" s="42"/>
      <c r="U786" s="44"/>
      <c r="V786" s="44"/>
      <c r="W786" s="44"/>
      <c r="X786" s="44"/>
      <c r="Y786" s="43"/>
      <c r="Z786" s="81"/>
      <c r="AA786" s="6"/>
      <c r="AB786" s="155"/>
      <c r="AC786" s="1"/>
      <c r="AD786" s="1"/>
      <c r="AE786" s="1"/>
      <c r="AF786" s="1"/>
      <c r="AG786" s="1"/>
      <c r="AH786" s="1"/>
      <c r="AI786" s="1"/>
      <c r="AJ786" s="1"/>
      <c r="AK786" s="1"/>
      <c r="AL786" s="1"/>
      <c r="AM786" s="1"/>
      <c r="AN786" s="1"/>
      <c r="AO786" s="1"/>
    </row>
    <row r="787" spans="1:41" s="3" customFormat="1">
      <c r="A787" s="18"/>
      <c r="B787" s="53" t="s">
        <v>837</v>
      </c>
      <c r="C787" s="53"/>
      <c r="D787" s="7"/>
      <c r="E787" s="4"/>
      <c r="F787" s="4"/>
      <c r="G787" s="9"/>
      <c r="H787" s="4"/>
      <c r="I787" s="4"/>
      <c r="J787" s="4"/>
      <c r="K787" s="70"/>
      <c r="L787" s="19">
        <f t="shared" ref="L787:AB787" si="961">L89+L102+L115+L131+L166+L176</f>
        <v>0</v>
      </c>
      <c r="M787" s="29">
        <f t="shared" si="961"/>
        <v>0</v>
      </c>
      <c r="N787" s="19">
        <f t="shared" si="961"/>
        <v>0</v>
      </c>
      <c r="O787" s="44">
        <f t="shared" si="961"/>
        <v>0</v>
      </c>
      <c r="P787" s="44">
        <f t="shared" si="961"/>
        <v>0</v>
      </c>
      <c r="Q787" s="44">
        <f t="shared" si="961"/>
        <v>0</v>
      </c>
      <c r="R787" s="44">
        <f t="shared" si="961"/>
        <v>0</v>
      </c>
      <c r="S787" s="19">
        <f t="shared" si="961"/>
        <v>0</v>
      </c>
      <c r="T787" s="42">
        <f t="shared" si="961"/>
        <v>0</v>
      </c>
      <c r="U787" s="78" t="e">
        <f t="shared" si="961"/>
        <v>#REF!</v>
      </c>
      <c r="V787" s="78" t="e">
        <f t="shared" si="961"/>
        <v>#REF!</v>
      </c>
      <c r="W787" s="78" t="e">
        <f t="shared" si="961"/>
        <v>#REF!</v>
      </c>
      <c r="X787" s="78" t="e">
        <f t="shared" si="961"/>
        <v>#REF!</v>
      </c>
      <c r="Y787" s="78" t="e">
        <f t="shared" si="961"/>
        <v>#REF!</v>
      </c>
      <c r="Z787" s="81" t="e">
        <f t="shared" si="961"/>
        <v>#REF!</v>
      </c>
      <c r="AA787" s="12">
        <f t="shared" si="961"/>
        <v>0</v>
      </c>
      <c r="AB787" s="155">
        <f t="shared" si="961"/>
        <v>0</v>
      </c>
      <c r="AC787" s="1"/>
      <c r="AD787" s="1"/>
      <c r="AE787" s="1"/>
      <c r="AF787" s="1"/>
      <c r="AG787" s="1"/>
      <c r="AH787" s="1"/>
      <c r="AI787" s="1"/>
      <c r="AJ787" s="1"/>
      <c r="AK787" s="1"/>
      <c r="AL787" s="1"/>
      <c r="AM787" s="1"/>
      <c r="AN787" s="1"/>
      <c r="AO787" s="1"/>
    </row>
    <row r="788" spans="1:41" s="3" customFormat="1">
      <c r="A788" s="18"/>
      <c r="B788" s="53" t="s">
        <v>258</v>
      </c>
      <c r="C788" s="53"/>
      <c r="D788" s="7"/>
      <c r="E788" s="4"/>
      <c r="F788" s="4"/>
      <c r="G788" s="9"/>
      <c r="H788" s="4"/>
      <c r="I788" s="4"/>
      <c r="J788" s="4"/>
      <c r="K788" s="70"/>
      <c r="L788" s="19">
        <f t="shared" ref="L788:AB788" si="962">L529+L508+L512+L503+L494+L476+L465+L447+L425+L410+L391+L371+L347+L329+L312+L294+L281+L254+L234+L218+L205</f>
        <v>0</v>
      </c>
      <c r="M788" s="29">
        <f t="shared" si="962"/>
        <v>0</v>
      </c>
      <c r="N788" s="19">
        <f t="shared" si="962"/>
        <v>0</v>
      </c>
      <c r="O788" s="44">
        <f t="shared" si="962"/>
        <v>0</v>
      </c>
      <c r="P788" s="44">
        <f t="shared" si="962"/>
        <v>0</v>
      </c>
      <c r="Q788" s="44">
        <f t="shared" si="962"/>
        <v>0</v>
      </c>
      <c r="R788" s="44">
        <f t="shared" si="962"/>
        <v>0</v>
      </c>
      <c r="S788" s="19">
        <f t="shared" si="962"/>
        <v>0</v>
      </c>
      <c r="T788" s="42">
        <f t="shared" si="962"/>
        <v>0</v>
      </c>
      <c r="U788" s="78" t="e">
        <f t="shared" si="962"/>
        <v>#REF!</v>
      </c>
      <c r="V788" s="78" t="e">
        <f t="shared" si="962"/>
        <v>#REF!</v>
      </c>
      <c r="W788" s="78" t="e">
        <f t="shared" si="962"/>
        <v>#REF!</v>
      </c>
      <c r="X788" s="78" t="e">
        <f t="shared" si="962"/>
        <v>#REF!</v>
      </c>
      <c r="Y788" s="78" t="e">
        <f t="shared" si="962"/>
        <v>#REF!</v>
      </c>
      <c r="Z788" s="81" t="e">
        <f t="shared" si="962"/>
        <v>#REF!</v>
      </c>
      <c r="AA788" s="12">
        <f t="shared" si="962"/>
        <v>0</v>
      </c>
      <c r="AB788" s="155">
        <f t="shared" si="962"/>
        <v>0</v>
      </c>
      <c r="AC788" s="1"/>
      <c r="AD788" s="1"/>
      <c r="AE788" s="1"/>
      <c r="AF788" s="1"/>
      <c r="AG788" s="1"/>
      <c r="AH788" s="1"/>
      <c r="AI788" s="1"/>
      <c r="AJ788" s="1"/>
      <c r="AK788" s="1"/>
      <c r="AL788" s="1"/>
      <c r="AM788" s="1"/>
      <c r="AN788" s="1"/>
      <c r="AO788" s="1"/>
    </row>
    <row r="789" spans="1:41" s="3" customFormat="1">
      <c r="A789" s="18"/>
      <c r="B789" s="53" t="s">
        <v>804</v>
      </c>
      <c r="C789" s="53"/>
      <c r="D789" s="7"/>
      <c r="E789" s="4"/>
      <c r="F789" s="4"/>
      <c r="G789" s="9"/>
      <c r="H789" s="4"/>
      <c r="I789" s="4"/>
      <c r="J789" s="4"/>
      <c r="K789" s="70"/>
      <c r="L789" s="19">
        <f t="shared" ref="L789:AB789" si="963">L548+L562+L575+L602+L618</f>
        <v>0</v>
      </c>
      <c r="M789" s="29">
        <f t="shared" si="963"/>
        <v>0</v>
      </c>
      <c r="N789" s="19">
        <f t="shared" si="963"/>
        <v>0</v>
      </c>
      <c r="O789" s="44">
        <f t="shared" si="963"/>
        <v>0</v>
      </c>
      <c r="P789" s="44">
        <f t="shared" si="963"/>
        <v>0</v>
      </c>
      <c r="Q789" s="44">
        <f t="shared" si="963"/>
        <v>0</v>
      </c>
      <c r="R789" s="44">
        <f t="shared" si="963"/>
        <v>0</v>
      </c>
      <c r="S789" s="19">
        <f t="shared" si="963"/>
        <v>0</v>
      </c>
      <c r="T789" s="42">
        <f t="shared" si="963"/>
        <v>0</v>
      </c>
      <c r="U789" s="78" t="e">
        <f t="shared" si="963"/>
        <v>#REF!</v>
      </c>
      <c r="V789" s="78" t="e">
        <f t="shared" si="963"/>
        <v>#REF!</v>
      </c>
      <c r="W789" s="78" t="e">
        <f t="shared" si="963"/>
        <v>#REF!</v>
      </c>
      <c r="X789" s="78" t="e">
        <f t="shared" si="963"/>
        <v>#REF!</v>
      </c>
      <c r="Y789" s="78" t="e">
        <f t="shared" si="963"/>
        <v>#REF!</v>
      </c>
      <c r="Z789" s="81" t="e">
        <f t="shared" si="963"/>
        <v>#REF!</v>
      </c>
      <c r="AA789" s="12">
        <f t="shared" si="963"/>
        <v>0</v>
      </c>
      <c r="AB789" s="155">
        <f t="shared" si="963"/>
        <v>0</v>
      </c>
      <c r="AC789" s="1"/>
      <c r="AD789" s="1"/>
      <c r="AE789" s="1"/>
      <c r="AF789" s="1"/>
      <c r="AG789" s="1"/>
      <c r="AH789" s="1"/>
      <c r="AI789" s="1"/>
      <c r="AJ789" s="1"/>
      <c r="AK789" s="1"/>
      <c r="AL789" s="1"/>
      <c r="AM789" s="1"/>
      <c r="AN789" s="1"/>
      <c r="AO789" s="1"/>
    </row>
    <row r="790" spans="1:41" s="3" customFormat="1">
      <c r="A790" s="18"/>
      <c r="B790" s="53" t="s">
        <v>254</v>
      </c>
      <c r="C790" s="53"/>
      <c r="D790" s="7"/>
      <c r="E790" s="4"/>
      <c r="F790" s="4"/>
      <c r="G790" s="9"/>
      <c r="H790" s="4"/>
      <c r="I790" s="4"/>
      <c r="J790" s="4"/>
      <c r="K790" s="70"/>
      <c r="L790" s="19">
        <f t="shared" ref="L790:AB790" si="964">L708+L703+L690+L666+L656+L642</f>
        <v>0</v>
      </c>
      <c r="M790" s="29">
        <f t="shared" si="964"/>
        <v>0</v>
      </c>
      <c r="N790" s="19">
        <f t="shared" si="964"/>
        <v>0</v>
      </c>
      <c r="O790" s="44">
        <f t="shared" si="964"/>
        <v>0</v>
      </c>
      <c r="P790" s="44">
        <f t="shared" si="964"/>
        <v>0</v>
      </c>
      <c r="Q790" s="44">
        <f t="shared" si="964"/>
        <v>0</v>
      </c>
      <c r="R790" s="44">
        <f t="shared" si="964"/>
        <v>0</v>
      </c>
      <c r="S790" s="19">
        <f t="shared" si="964"/>
        <v>0</v>
      </c>
      <c r="T790" s="42">
        <f t="shared" si="964"/>
        <v>0</v>
      </c>
      <c r="U790" s="78" t="e">
        <f t="shared" si="964"/>
        <v>#REF!</v>
      </c>
      <c r="V790" s="78" t="e">
        <f t="shared" si="964"/>
        <v>#REF!</v>
      </c>
      <c r="W790" s="78" t="e">
        <f t="shared" si="964"/>
        <v>#REF!</v>
      </c>
      <c r="X790" s="78" t="e">
        <f t="shared" si="964"/>
        <v>#REF!</v>
      </c>
      <c r="Y790" s="78" t="e">
        <f t="shared" si="964"/>
        <v>#REF!</v>
      </c>
      <c r="Z790" s="81" t="e">
        <f t="shared" si="964"/>
        <v>#REF!</v>
      </c>
      <c r="AA790" s="12">
        <f t="shared" si="964"/>
        <v>0</v>
      </c>
      <c r="AB790" s="155">
        <f t="shared" si="964"/>
        <v>0</v>
      </c>
      <c r="AC790" s="1"/>
      <c r="AD790" s="1"/>
      <c r="AE790" s="1"/>
      <c r="AF790" s="1"/>
      <c r="AG790" s="1"/>
      <c r="AH790" s="1"/>
      <c r="AI790" s="1"/>
      <c r="AJ790" s="1"/>
      <c r="AK790" s="1"/>
      <c r="AL790" s="1"/>
      <c r="AM790" s="1"/>
      <c r="AN790" s="1"/>
      <c r="AO790" s="1"/>
    </row>
    <row r="791" spans="1:41" s="3" customFormat="1">
      <c r="A791" s="18"/>
      <c r="B791" s="53" t="s">
        <v>509</v>
      </c>
      <c r="C791" s="53"/>
      <c r="D791" s="7"/>
      <c r="E791" s="4"/>
      <c r="F791" s="4"/>
      <c r="G791" s="9"/>
      <c r="H791" s="4"/>
      <c r="I791" s="4"/>
      <c r="J791" s="4"/>
      <c r="K791" s="70"/>
      <c r="L791" s="19">
        <f t="shared" ref="L791:AB791" si="965">L782+L769+L753+L740+L775</f>
        <v>0</v>
      </c>
      <c r="M791" s="29">
        <f t="shared" si="965"/>
        <v>0</v>
      </c>
      <c r="N791" s="19">
        <f t="shared" si="965"/>
        <v>0</v>
      </c>
      <c r="O791" s="44">
        <f t="shared" si="965"/>
        <v>0</v>
      </c>
      <c r="P791" s="44">
        <f t="shared" si="965"/>
        <v>0</v>
      </c>
      <c r="Q791" s="44">
        <f t="shared" si="965"/>
        <v>0</v>
      </c>
      <c r="R791" s="44">
        <f t="shared" si="965"/>
        <v>0</v>
      </c>
      <c r="S791" s="19">
        <f t="shared" si="965"/>
        <v>0</v>
      </c>
      <c r="T791" s="42">
        <f t="shared" si="965"/>
        <v>0</v>
      </c>
      <c r="U791" s="78" t="e">
        <f t="shared" si="965"/>
        <v>#REF!</v>
      </c>
      <c r="V791" s="78" t="e">
        <f t="shared" si="965"/>
        <v>#REF!</v>
      </c>
      <c r="W791" s="78" t="e">
        <f t="shared" si="965"/>
        <v>#REF!</v>
      </c>
      <c r="X791" s="78" t="e">
        <f t="shared" si="965"/>
        <v>#REF!</v>
      </c>
      <c r="Y791" s="78" t="e">
        <f t="shared" si="965"/>
        <v>#REF!</v>
      </c>
      <c r="Z791" s="81" t="e">
        <f t="shared" si="965"/>
        <v>#REF!</v>
      </c>
      <c r="AA791" s="12">
        <f t="shared" si="965"/>
        <v>0</v>
      </c>
      <c r="AB791" s="155">
        <f t="shared" si="965"/>
        <v>0</v>
      </c>
      <c r="AC791" s="1"/>
      <c r="AD791" s="1"/>
      <c r="AE791" s="1"/>
      <c r="AF791" s="1"/>
      <c r="AG791" s="1"/>
      <c r="AH791" s="1"/>
      <c r="AI791" s="1"/>
      <c r="AJ791" s="1"/>
      <c r="AK791" s="1"/>
      <c r="AL791" s="1"/>
      <c r="AM791" s="1"/>
      <c r="AN791" s="1"/>
      <c r="AO791" s="1"/>
    </row>
    <row r="792" spans="1:41" s="3" customFormat="1">
      <c r="A792" s="18"/>
      <c r="B792" s="53" t="s">
        <v>838</v>
      </c>
      <c r="C792" s="53"/>
      <c r="D792" s="7"/>
      <c r="E792" s="4"/>
      <c r="F792" s="4"/>
      <c r="G792" s="9"/>
      <c r="H792" s="4"/>
      <c r="I792" s="4"/>
      <c r="J792" s="4"/>
      <c r="K792" s="70"/>
      <c r="L792" s="27">
        <f t="shared" ref="L792:T792" si="966">L785</f>
        <v>0</v>
      </c>
      <c r="M792" s="138">
        <f t="shared" si="966"/>
        <v>0</v>
      </c>
      <c r="N792" s="27">
        <f t="shared" si="966"/>
        <v>0</v>
      </c>
      <c r="O792" s="139">
        <f t="shared" si="966"/>
        <v>0</v>
      </c>
      <c r="P792" s="139">
        <f t="shared" si="966"/>
        <v>0</v>
      </c>
      <c r="Q792" s="139">
        <f t="shared" ref="Q792" si="967">Q785</f>
        <v>0</v>
      </c>
      <c r="R792" s="139">
        <f t="shared" si="966"/>
        <v>0</v>
      </c>
      <c r="S792" s="27">
        <f t="shared" si="966"/>
        <v>0</v>
      </c>
      <c r="T792" s="47">
        <f t="shared" si="966"/>
        <v>0</v>
      </c>
      <c r="U792" s="79" t="e">
        <f t="shared" ref="U792:V792" si="968">U785</f>
        <v>#REF!</v>
      </c>
      <c r="V792" s="79" t="e">
        <f t="shared" si="968"/>
        <v>#REF!</v>
      </c>
      <c r="W792" s="79" t="e">
        <f t="shared" ref="W792:AB792" si="969">W785</f>
        <v>#REF!</v>
      </c>
      <c r="X792" s="79" t="e">
        <f t="shared" si="969"/>
        <v>#REF!</v>
      </c>
      <c r="Y792" s="79" t="e">
        <f t="shared" si="969"/>
        <v>#REF!</v>
      </c>
      <c r="Z792" s="88" t="e">
        <f t="shared" si="969"/>
        <v>#REF!</v>
      </c>
      <c r="AA792" s="13">
        <f t="shared" si="969"/>
        <v>0</v>
      </c>
      <c r="AB792" s="166">
        <f t="shared" si="969"/>
        <v>0</v>
      </c>
      <c r="AC792" s="1"/>
      <c r="AD792" s="1"/>
      <c r="AE792" s="1"/>
      <c r="AF792" s="1"/>
      <c r="AG792" s="1"/>
      <c r="AH792" s="1"/>
      <c r="AI792" s="1"/>
      <c r="AJ792" s="1"/>
      <c r="AK792" s="1"/>
      <c r="AL792" s="1"/>
      <c r="AM792" s="1"/>
      <c r="AN792" s="1"/>
      <c r="AO792" s="1"/>
    </row>
    <row r="793" spans="1:41" s="3" customFormat="1">
      <c r="A793" s="18"/>
      <c r="B793" s="53" t="s">
        <v>255</v>
      </c>
      <c r="C793" s="53"/>
      <c r="D793" s="7"/>
      <c r="E793" s="4"/>
      <c r="F793" s="4"/>
      <c r="G793" s="9"/>
      <c r="H793" s="4"/>
      <c r="I793" s="4"/>
      <c r="J793" s="4"/>
      <c r="K793" s="70"/>
      <c r="L793" s="57">
        <f>SUM(L787:L792)</f>
        <v>0</v>
      </c>
      <c r="M793" s="140">
        <f t="shared" ref="M793:T793" si="970">SUM(M787:M792)</f>
        <v>0</v>
      </c>
      <c r="N793" s="57">
        <f t="shared" si="970"/>
        <v>0</v>
      </c>
      <c r="O793" s="141">
        <f t="shared" si="970"/>
        <v>0</v>
      </c>
      <c r="P793" s="141">
        <f t="shared" si="970"/>
        <v>0</v>
      </c>
      <c r="Q793" s="141">
        <f t="shared" ref="Q793" si="971">SUM(Q787:Q792)</f>
        <v>0</v>
      </c>
      <c r="R793" s="141">
        <f t="shared" si="970"/>
        <v>0</v>
      </c>
      <c r="S793" s="57">
        <f t="shared" si="970"/>
        <v>0</v>
      </c>
      <c r="T793" s="60">
        <f t="shared" si="970"/>
        <v>0</v>
      </c>
      <c r="U793" s="80" t="e">
        <f t="shared" ref="U793:V793" si="972">SUM(U787:U792)</f>
        <v>#REF!</v>
      </c>
      <c r="V793" s="80" t="e">
        <f t="shared" si="972"/>
        <v>#REF!</v>
      </c>
      <c r="W793" s="80" t="e">
        <f t="shared" ref="W793:AB793" si="973">SUM(W787:W792)</f>
        <v>#REF!</v>
      </c>
      <c r="X793" s="80" t="e">
        <f t="shared" si="973"/>
        <v>#REF!</v>
      </c>
      <c r="Y793" s="80" t="e">
        <f t="shared" si="973"/>
        <v>#REF!</v>
      </c>
      <c r="Z793" s="89" t="e">
        <f t="shared" si="973"/>
        <v>#REF!</v>
      </c>
      <c r="AA793" s="58">
        <f t="shared" si="973"/>
        <v>0</v>
      </c>
      <c r="AB793" s="167">
        <f t="shared" si="973"/>
        <v>0</v>
      </c>
      <c r="AC793" s="1"/>
      <c r="AD793" s="1"/>
      <c r="AE793" s="1"/>
      <c r="AF793" s="1"/>
      <c r="AG793" s="1"/>
      <c r="AH793" s="1"/>
      <c r="AI793" s="1"/>
      <c r="AJ793" s="1"/>
      <c r="AK793" s="1"/>
      <c r="AL793" s="1"/>
      <c r="AM793" s="1"/>
      <c r="AN793" s="1"/>
      <c r="AO793" s="1"/>
    </row>
    <row r="794" spans="1:41" s="3" customFormat="1">
      <c r="A794" s="18"/>
      <c r="B794" s="53" t="s">
        <v>259</v>
      </c>
      <c r="C794" s="53"/>
      <c r="D794" s="7"/>
      <c r="E794" s="4"/>
      <c r="F794" s="4"/>
      <c r="G794" s="9"/>
      <c r="H794" s="4"/>
      <c r="I794" s="4"/>
      <c r="J794" s="4"/>
      <c r="K794" s="70"/>
      <c r="L794" s="19">
        <f t="shared" ref="L794:AB794" si="974">L66-L793</f>
        <v>0</v>
      </c>
      <c r="M794" s="29">
        <f t="shared" si="974"/>
        <v>0</v>
      </c>
      <c r="N794" s="19">
        <f t="shared" si="974"/>
        <v>0</v>
      </c>
      <c r="O794" s="44">
        <f t="shared" si="974"/>
        <v>0</v>
      </c>
      <c r="P794" s="44">
        <f t="shared" si="974"/>
        <v>0</v>
      </c>
      <c r="Q794" s="44">
        <f t="shared" si="974"/>
        <v>0</v>
      </c>
      <c r="R794" s="44">
        <f t="shared" si="974"/>
        <v>0</v>
      </c>
      <c r="S794" s="19">
        <f t="shared" si="974"/>
        <v>0</v>
      </c>
      <c r="T794" s="42">
        <f t="shared" si="974"/>
        <v>0</v>
      </c>
      <c r="U794" s="78" t="e">
        <f t="shared" si="974"/>
        <v>#REF!</v>
      </c>
      <c r="V794" s="78" t="e">
        <f t="shared" si="974"/>
        <v>#REF!</v>
      </c>
      <c r="W794" s="78" t="e">
        <f t="shared" si="974"/>
        <v>#REF!</v>
      </c>
      <c r="X794" s="78" t="e">
        <f t="shared" si="974"/>
        <v>#REF!</v>
      </c>
      <c r="Y794" s="78" t="e">
        <f t="shared" si="974"/>
        <v>#REF!</v>
      </c>
      <c r="Z794" s="81" t="e">
        <f t="shared" si="974"/>
        <v>#REF!</v>
      </c>
      <c r="AA794" s="12">
        <f t="shared" si="974"/>
        <v>0</v>
      </c>
      <c r="AB794" s="155">
        <f t="shared" si="974"/>
        <v>0</v>
      </c>
      <c r="AC794" s="1"/>
      <c r="AD794" s="1"/>
      <c r="AE794" s="1"/>
      <c r="AF794" s="1"/>
      <c r="AG794" s="1"/>
      <c r="AH794" s="1"/>
      <c r="AI794" s="1"/>
      <c r="AJ794" s="1"/>
      <c r="AK794" s="1"/>
      <c r="AL794" s="1"/>
      <c r="AM794" s="1"/>
      <c r="AN794" s="1"/>
      <c r="AO794" s="1"/>
    </row>
    <row r="795" spans="1:41" s="3" customFormat="1">
      <c r="B795" s="186" t="s">
        <v>1035</v>
      </c>
      <c r="C795" s="191"/>
      <c r="D795" s="190">
        <f>SUMIF(C:C,C797,L:L)</f>
        <v>0</v>
      </c>
      <c r="E795" s="4"/>
      <c r="F795" s="4"/>
      <c r="G795" s="9"/>
      <c r="H795" s="4"/>
      <c r="I795" s="4"/>
      <c r="J795" s="4"/>
      <c r="K795" s="4"/>
      <c r="L795" s="19"/>
      <c r="M795" s="32"/>
      <c r="N795" s="19"/>
      <c r="O795" s="42"/>
      <c r="P795" s="42"/>
      <c r="Q795" s="324"/>
      <c r="R795" s="324"/>
      <c r="S795" s="171"/>
      <c r="T795" s="116">
        <f>T793</f>
        <v>0</v>
      </c>
      <c r="U795" s="42"/>
      <c r="V795" s="42"/>
      <c r="W795" s="42"/>
      <c r="X795" s="42"/>
      <c r="Y795" s="46"/>
      <c r="Z795" s="116"/>
      <c r="AA795" s="120"/>
      <c r="AB795" s="153"/>
      <c r="AD795" s="1"/>
      <c r="AE795" s="1"/>
      <c r="AF795" s="1"/>
      <c r="AG795" s="1"/>
      <c r="AH795" s="1"/>
      <c r="AI795" s="1"/>
      <c r="AJ795" s="1"/>
      <c r="AK795" s="1"/>
      <c r="AL795" s="1"/>
      <c r="AM795" s="1"/>
      <c r="AN795" s="1"/>
      <c r="AO795" s="1"/>
    </row>
    <row r="796" spans="1:41" s="3" customFormat="1">
      <c r="B796" s="186" t="s">
        <v>1036</v>
      </c>
      <c r="C796" s="191"/>
      <c r="D796" s="190">
        <f>SUMIF(C:C,C797,N:N)</f>
        <v>0</v>
      </c>
      <c r="E796" s="4"/>
      <c r="F796" s="4"/>
      <c r="G796" s="9"/>
      <c r="H796" s="4"/>
      <c r="I796" s="4"/>
      <c r="J796" s="4"/>
      <c r="K796" s="4"/>
      <c r="L796" s="19"/>
      <c r="M796" s="32"/>
      <c r="N796" s="19"/>
      <c r="O796" s="323" t="s">
        <v>1111</v>
      </c>
      <c r="P796" s="208"/>
      <c r="Q796" s="208"/>
      <c r="R796" s="208"/>
      <c r="T796" s="194"/>
      <c r="U796" s="42"/>
      <c r="V796" s="42"/>
      <c r="W796" s="42"/>
      <c r="X796" s="42"/>
      <c r="Y796" s="46"/>
      <c r="Z796" s="116"/>
      <c r="AA796" s="120"/>
      <c r="AB796" s="153"/>
      <c r="AC796" s="1"/>
      <c r="AD796" s="1"/>
      <c r="AE796" s="1"/>
      <c r="AF796" s="1"/>
      <c r="AG796" s="1"/>
      <c r="AH796" s="1"/>
      <c r="AI796" s="1"/>
      <c r="AJ796" s="1"/>
      <c r="AK796" s="1"/>
      <c r="AL796" s="1"/>
      <c r="AM796" s="1"/>
      <c r="AN796" s="1"/>
      <c r="AO796" s="1"/>
    </row>
    <row r="797" spans="1:41" s="3" customFormat="1" ht="12.75" customHeight="1">
      <c r="B797" s="186" t="s">
        <v>1031</v>
      </c>
      <c r="C797" s="186" t="s">
        <v>1030</v>
      </c>
      <c r="D797" s="189" t="e">
        <f>SUMIF(C:C,C797,N:N)/SUMIF(C:C,C797,L:L)</f>
        <v>#DIV/0!</v>
      </c>
      <c r="E797" s="4"/>
      <c r="F797" s="4"/>
      <c r="G797" s="9"/>
      <c r="H797" s="4"/>
      <c r="I797" s="4"/>
      <c r="J797" s="4"/>
      <c r="K797" s="4"/>
      <c r="L797" s="19"/>
      <c r="M797" s="32"/>
      <c r="N797" s="19"/>
      <c r="O797" s="42"/>
      <c r="P797" s="42"/>
      <c r="Q797" s="375" t="s">
        <v>1086</v>
      </c>
      <c r="R797" s="375"/>
      <c r="S797" s="296" t="str">
        <f>globals!C13</f>
        <v>%</v>
      </c>
      <c r="T797" s="339" t="e">
        <f>T795*globals!C13</f>
        <v>#VALUE!</v>
      </c>
      <c r="U797" s="42"/>
      <c r="V797" s="42"/>
      <c r="W797" s="42"/>
      <c r="X797" s="42"/>
      <c r="Y797" s="46"/>
      <c r="Z797" s="116"/>
      <c r="AA797" s="120"/>
      <c r="AB797" s="153"/>
      <c r="AC797" s="1"/>
      <c r="AD797" s="1"/>
      <c r="AE797" s="1"/>
      <c r="AF797" s="1"/>
      <c r="AG797" s="1"/>
      <c r="AH797" s="1"/>
      <c r="AI797" s="1"/>
      <c r="AJ797" s="1"/>
      <c r="AK797" s="1"/>
      <c r="AL797" s="1"/>
      <c r="AM797" s="1"/>
      <c r="AN797" s="1"/>
      <c r="AO797" s="1"/>
    </row>
    <row r="798" spans="1:41" s="3" customFormat="1">
      <c r="B798" s="39"/>
      <c r="C798" s="39"/>
      <c r="E798" s="4"/>
      <c r="F798" s="4"/>
      <c r="G798" s="9"/>
      <c r="H798" s="4"/>
      <c r="I798" s="4"/>
      <c r="J798" s="4"/>
      <c r="K798" s="4"/>
      <c r="L798" s="19"/>
      <c r="M798" s="32"/>
      <c r="N798" s="19"/>
      <c r="O798" s="42"/>
      <c r="P798" s="42"/>
      <c r="Q798" s="42"/>
      <c r="R798" s="42"/>
      <c r="S798" s="114"/>
      <c r="T798" s="42"/>
      <c r="U798" s="42"/>
      <c r="V798" s="42"/>
      <c r="W798" s="42"/>
      <c r="X798" s="42"/>
      <c r="Y798" s="46"/>
      <c r="Z798" s="116"/>
      <c r="AA798" s="120"/>
      <c r="AB798" s="153"/>
      <c r="AC798" s="1"/>
      <c r="AD798" s="1"/>
      <c r="AE798" s="1"/>
      <c r="AF798" s="1"/>
      <c r="AG798" s="1"/>
      <c r="AH798" s="1"/>
      <c r="AI798" s="1"/>
      <c r="AJ798" s="1"/>
      <c r="AK798" s="1"/>
      <c r="AL798" s="1"/>
      <c r="AM798" s="1"/>
      <c r="AN798" s="1"/>
      <c r="AO798" s="1"/>
    </row>
    <row r="799" spans="1:41" s="3" customFormat="1">
      <c r="B799" s="39"/>
      <c r="C799" s="39"/>
      <c r="E799" s="4"/>
      <c r="F799" s="4"/>
      <c r="G799" s="9"/>
      <c r="H799" s="4"/>
      <c r="I799" s="4"/>
      <c r="J799" s="4"/>
      <c r="K799" s="4"/>
      <c r="L799" s="19"/>
      <c r="M799" s="32"/>
      <c r="N799" s="19"/>
      <c r="O799" s="42"/>
      <c r="P799" s="42"/>
      <c r="Q799" s="42"/>
      <c r="R799" s="42"/>
      <c r="S799" s="114"/>
      <c r="T799" s="42"/>
      <c r="U799" s="42"/>
      <c r="V799" s="42"/>
      <c r="W799" s="42"/>
      <c r="X799" s="42"/>
      <c r="Y799" s="46"/>
      <c r="Z799" s="116"/>
      <c r="AA799" s="120"/>
      <c r="AB799" s="153"/>
      <c r="AC799" s="1"/>
      <c r="AD799" s="1"/>
      <c r="AE799" s="1"/>
      <c r="AF799" s="1"/>
      <c r="AG799" s="1"/>
      <c r="AH799" s="1"/>
      <c r="AI799" s="1"/>
      <c r="AJ799" s="1"/>
      <c r="AK799" s="1"/>
      <c r="AL799" s="1"/>
      <c r="AM799" s="1"/>
      <c r="AN799" s="1"/>
      <c r="AO799" s="1"/>
    </row>
    <row r="800" spans="1:41" s="3" customFormat="1">
      <c r="B800" s="39"/>
      <c r="C800" s="39"/>
      <c r="E800" s="4"/>
      <c r="F800" s="4"/>
      <c r="G800" s="9"/>
      <c r="H800" s="4"/>
      <c r="I800" s="4"/>
      <c r="J800" s="4"/>
      <c r="K800" s="4"/>
      <c r="L800" s="19"/>
      <c r="M800" s="32"/>
      <c r="N800" s="19"/>
      <c r="O800" s="42"/>
      <c r="P800" s="42"/>
      <c r="Q800" s="42"/>
      <c r="R800" s="42"/>
      <c r="S800" s="114"/>
      <c r="T800" s="42"/>
      <c r="U800" s="42"/>
      <c r="V800" s="42"/>
      <c r="W800" s="42"/>
      <c r="X800" s="42"/>
      <c r="Y800" s="46"/>
      <c r="Z800" s="116"/>
      <c r="AA800" s="120"/>
      <c r="AB800" s="153"/>
      <c r="AC800" s="1"/>
      <c r="AD800" s="1"/>
      <c r="AE800" s="1"/>
      <c r="AF800" s="1"/>
      <c r="AG800" s="1"/>
      <c r="AH800" s="1"/>
      <c r="AI800" s="1"/>
      <c r="AJ800" s="1"/>
      <c r="AK800" s="1"/>
      <c r="AL800" s="1"/>
      <c r="AM800" s="1"/>
      <c r="AN800" s="1"/>
      <c r="AO800" s="1"/>
    </row>
    <row r="801" spans="1:41" s="3" customFormat="1">
      <c r="B801" s="39"/>
      <c r="C801" s="39"/>
      <c r="E801" s="4"/>
      <c r="F801" s="4"/>
      <c r="G801" s="9"/>
      <c r="H801" s="4"/>
      <c r="I801" s="4"/>
      <c r="J801" s="4"/>
      <c r="K801" s="4"/>
      <c r="L801" s="19"/>
      <c r="M801" s="32"/>
      <c r="N801" s="19"/>
      <c r="O801" s="42"/>
      <c r="P801" s="42"/>
      <c r="Q801" s="42"/>
      <c r="R801" s="42"/>
      <c r="S801" s="114"/>
      <c r="T801" s="42"/>
      <c r="U801" s="42"/>
      <c r="V801" s="42"/>
      <c r="W801" s="42"/>
      <c r="X801" s="42"/>
      <c r="Y801" s="46"/>
      <c r="Z801" s="116"/>
      <c r="AA801" s="120"/>
      <c r="AB801" s="153"/>
      <c r="AC801" s="1"/>
      <c r="AD801" s="1"/>
      <c r="AE801" s="1"/>
      <c r="AF801" s="1"/>
      <c r="AG801" s="1"/>
      <c r="AH801" s="1"/>
      <c r="AI801" s="1"/>
      <c r="AJ801" s="1"/>
      <c r="AK801" s="1"/>
      <c r="AL801" s="1"/>
      <c r="AM801" s="1"/>
      <c r="AN801" s="1"/>
      <c r="AO801" s="1"/>
    </row>
    <row r="802" spans="1:41" s="3" customFormat="1">
      <c r="B802" s="39"/>
      <c r="C802" s="39"/>
      <c r="E802" s="4"/>
      <c r="F802" s="4"/>
      <c r="G802" s="9"/>
      <c r="H802" s="4"/>
      <c r="I802" s="4"/>
      <c r="J802" s="4"/>
      <c r="K802" s="4"/>
      <c r="L802" s="19"/>
      <c r="M802" s="32"/>
      <c r="N802" s="19"/>
      <c r="O802" s="42"/>
      <c r="P802" s="42"/>
      <c r="Q802" s="42"/>
      <c r="R802" s="42"/>
      <c r="S802" s="114"/>
      <c r="T802" s="42"/>
      <c r="U802" s="42"/>
      <c r="V802" s="42"/>
      <c r="W802" s="42"/>
      <c r="X802" s="42"/>
      <c r="Y802" s="46"/>
      <c r="Z802" s="116"/>
      <c r="AA802" s="120"/>
      <c r="AB802" s="153"/>
      <c r="AC802" s="1"/>
      <c r="AD802" s="1"/>
      <c r="AE802" s="1"/>
      <c r="AF802" s="1"/>
      <c r="AG802" s="1"/>
      <c r="AH802" s="1"/>
      <c r="AI802" s="1"/>
      <c r="AJ802" s="1"/>
      <c r="AK802" s="1"/>
      <c r="AL802" s="1"/>
      <c r="AM802" s="1"/>
      <c r="AN802" s="1"/>
      <c r="AO802" s="1"/>
    </row>
    <row r="803" spans="1:41" s="3" customFormat="1">
      <c r="B803" s="39"/>
      <c r="C803" s="39"/>
      <c r="E803" s="4"/>
      <c r="F803" s="4"/>
      <c r="G803" s="9"/>
      <c r="H803" s="4"/>
      <c r="I803" s="4"/>
      <c r="J803" s="4"/>
      <c r="K803" s="4"/>
      <c r="L803" s="19"/>
      <c r="M803" s="32"/>
      <c r="N803" s="19"/>
      <c r="O803" s="42"/>
      <c r="P803" s="42"/>
      <c r="Q803" s="42"/>
      <c r="R803" s="42"/>
      <c r="S803" s="114"/>
      <c r="T803" s="42"/>
      <c r="U803" s="42"/>
      <c r="V803" s="42"/>
      <c r="W803" s="42"/>
      <c r="X803" s="42"/>
      <c r="Y803" s="46"/>
      <c r="Z803" s="116"/>
      <c r="AA803" s="120"/>
      <c r="AB803" s="153"/>
      <c r="AC803" s="1"/>
      <c r="AD803" s="1"/>
      <c r="AE803" s="1"/>
      <c r="AF803" s="1"/>
      <c r="AG803" s="1"/>
      <c r="AH803" s="1"/>
      <c r="AI803" s="1"/>
      <c r="AJ803" s="1"/>
      <c r="AK803" s="1"/>
      <c r="AL803" s="1"/>
      <c r="AM803" s="1"/>
      <c r="AN803" s="1"/>
      <c r="AO803" s="1"/>
    </row>
    <row r="804" spans="1:41" s="3" customFormat="1">
      <c r="B804" s="39"/>
      <c r="C804" s="39"/>
      <c r="E804" s="4"/>
      <c r="F804" s="4"/>
      <c r="G804" s="9"/>
      <c r="H804" s="4"/>
      <c r="I804" s="4"/>
      <c r="J804" s="4"/>
      <c r="K804" s="4"/>
      <c r="L804" s="19"/>
      <c r="M804" s="32"/>
      <c r="N804" s="19"/>
      <c r="O804" s="42"/>
      <c r="P804" s="42"/>
      <c r="Q804" s="42"/>
      <c r="R804" s="42"/>
      <c r="S804" s="114"/>
      <c r="T804" s="42"/>
      <c r="U804" s="42"/>
      <c r="V804" s="42"/>
      <c r="W804" s="42"/>
      <c r="X804" s="42"/>
      <c r="Y804" s="46"/>
      <c r="Z804" s="116"/>
      <c r="AA804" s="120"/>
      <c r="AB804" s="153"/>
      <c r="AC804" s="1"/>
      <c r="AD804" s="1"/>
      <c r="AE804" s="1"/>
      <c r="AF804" s="1"/>
      <c r="AG804" s="1"/>
      <c r="AH804" s="1"/>
      <c r="AI804" s="1"/>
      <c r="AJ804" s="1"/>
      <c r="AK804" s="1"/>
      <c r="AL804" s="1"/>
      <c r="AM804" s="1"/>
      <c r="AN804" s="1"/>
      <c r="AO804" s="1"/>
    </row>
    <row r="805" spans="1:41" s="3" customFormat="1">
      <c r="B805" s="39"/>
      <c r="C805" s="39"/>
      <c r="E805" s="4"/>
      <c r="F805" s="4"/>
      <c r="G805" s="9"/>
      <c r="H805" s="4"/>
      <c r="I805" s="4"/>
      <c r="J805" s="4"/>
      <c r="K805" s="4"/>
      <c r="L805" s="19"/>
      <c r="M805" s="32"/>
      <c r="N805" s="19"/>
      <c r="O805" s="42"/>
      <c r="P805" s="42"/>
      <c r="Q805" s="42"/>
      <c r="R805" s="42"/>
      <c r="S805" s="114"/>
      <c r="T805" s="42"/>
      <c r="U805" s="42"/>
      <c r="V805" s="42"/>
      <c r="W805" s="42"/>
      <c r="X805" s="42"/>
      <c r="Y805" s="46"/>
      <c r="Z805" s="116"/>
      <c r="AA805" s="120"/>
      <c r="AB805" s="153"/>
      <c r="AC805" s="1"/>
      <c r="AD805" s="1"/>
      <c r="AE805" s="1"/>
      <c r="AF805" s="1"/>
      <c r="AG805" s="1"/>
      <c r="AH805" s="1"/>
      <c r="AI805" s="1"/>
      <c r="AJ805" s="1"/>
      <c r="AK805" s="1"/>
      <c r="AL805" s="1"/>
      <c r="AM805" s="1"/>
      <c r="AN805" s="1"/>
      <c r="AO805" s="1"/>
    </row>
    <row r="806" spans="1:41" s="3" customFormat="1">
      <c r="B806" s="39"/>
      <c r="C806" s="39"/>
      <c r="E806" s="4"/>
      <c r="F806" s="4"/>
      <c r="G806" s="9"/>
      <c r="H806" s="4"/>
      <c r="I806" s="4"/>
      <c r="J806" s="4"/>
      <c r="K806" s="4"/>
      <c r="L806" s="19"/>
      <c r="M806" s="32"/>
      <c r="N806" s="19"/>
      <c r="O806" s="42"/>
      <c r="P806" s="42"/>
      <c r="Q806" s="42"/>
      <c r="R806" s="42"/>
      <c r="S806" s="114"/>
      <c r="T806" s="42"/>
      <c r="U806" s="42"/>
      <c r="V806" s="42"/>
      <c r="W806" s="42"/>
      <c r="X806" s="42"/>
      <c r="Y806" s="46"/>
      <c r="Z806" s="116"/>
      <c r="AA806" s="120"/>
      <c r="AB806" s="153"/>
      <c r="AC806" s="1"/>
      <c r="AD806" s="1"/>
      <c r="AE806" s="1"/>
      <c r="AF806" s="1"/>
      <c r="AG806" s="1"/>
      <c r="AH806" s="1"/>
      <c r="AI806" s="1"/>
      <c r="AJ806" s="1"/>
      <c r="AK806" s="1"/>
      <c r="AL806" s="1"/>
      <c r="AM806" s="1"/>
      <c r="AN806" s="1"/>
      <c r="AO806" s="1"/>
    </row>
    <row r="807" spans="1:41" s="3" customFormat="1">
      <c r="B807" s="39"/>
      <c r="C807" s="39"/>
      <c r="E807" s="4"/>
      <c r="F807" s="4"/>
      <c r="G807" s="9"/>
      <c r="H807" s="4"/>
      <c r="I807" s="4"/>
      <c r="J807" s="4"/>
      <c r="K807" s="4"/>
      <c r="L807" s="19"/>
      <c r="M807" s="32"/>
      <c r="N807" s="19"/>
      <c r="O807" s="42"/>
      <c r="P807" s="42"/>
      <c r="Q807" s="42"/>
      <c r="R807" s="42"/>
      <c r="S807" s="114"/>
      <c r="T807" s="42"/>
      <c r="U807" s="42"/>
      <c r="V807" s="42"/>
      <c r="W807" s="42"/>
      <c r="X807" s="42"/>
      <c r="Y807" s="46"/>
      <c r="Z807" s="116"/>
      <c r="AA807" s="120"/>
      <c r="AB807" s="153"/>
      <c r="AC807" s="1"/>
      <c r="AD807" s="1"/>
      <c r="AE807" s="1"/>
      <c r="AF807" s="1"/>
      <c r="AG807" s="1"/>
      <c r="AH807" s="1"/>
      <c r="AI807" s="1"/>
      <c r="AJ807" s="1"/>
      <c r="AK807" s="1"/>
      <c r="AL807" s="1"/>
      <c r="AM807" s="1"/>
      <c r="AN807" s="1"/>
      <c r="AO807" s="1"/>
    </row>
    <row r="808" spans="1:41" s="3" customFormat="1">
      <c r="B808" s="39"/>
      <c r="C808" s="39"/>
      <c r="E808" s="4"/>
      <c r="F808" s="4"/>
      <c r="G808" s="9"/>
      <c r="H808" s="4"/>
      <c r="I808" s="4"/>
      <c r="J808" s="4"/>
      <c r="K808" s="4"/>
      <c r="L808" s="19"/>
      <c r="M808" s="32"/>
      <c r="N808" s="19"/>
      <c r="O808" s="42"/>
      <c r="P808" s="42"/>
      <c r="Q808" s="42"/>
      <c r="R808" s="42"/>
      <c r="S808" s="114"/>
      <c r="T808" s="42"/>
      <c r="U808" s="42"/>
      <c r="V808" s="42"/>
      <c r="W808" s="42"/>
      <c r="X808" s="42"/>
      <c r="Y808" s="46"/>
      <c r="Z808" s="116"/>
      <c r="AA808" s="120"/>
      <c r="AB808" s="153"/>
      <c r="AC808" s="1"/>
      <c r="AD808" s="1"/>
      <c r="AE808" s="1"/>
      <c r="AF808" s="1"/>
      <c r="AG808" s="1"/>
      <c r="AH808" s="1"/>
      <c r="AI808" s="1"/>
      <c r="AJ808" s="1"/>
      <c r="AK808" s="1"/>
      <c r="AL808" s="1"/>
      <c r="AM808" s="1"/>
      <c r="AN808" s="1"/>
      <c r="AO808" s="1"/>
    </row>
    <row r="809" spans="1:41" s="18" customFormat="1">
      <c r="A809" s="3"/>
      <c r="B809" s="39"/>
      <c r="C809" s="39"/>
      <c r="D809" s="3"/>
      <c r="E809" s="4"/>
      <c r="F809" s="4"/>
      <c r="G809" s="9"/>
      <c r="H809" s="4"/>
      <c r="I809" s="4"/>
      <c r="J809" s="4"/>
      <c r="K809" s="4"/>
      <c r="L809" s="19"/>
      <c r="M809" s="32"/>
      <c r="N809" s="19"/>
      <c r="O809" s="42"/>
      <c r="P809" s="42"/>
      <c r="Q809" s="42"/>
      <c r="R809" s="42"/>
      <c r="S809" s="114"/>
      <c r="T809" s="42"/>
      <c r="U809" s="42"/>
      <c r="V809" s="42"/>
      <c r="W809" s="42"/>
      <c r="X809" s="42"/>
      <c r="Y809" s="46"/>
      <c r="Z809" s="116"/>
      <c r="AA809" s="120"/>
      <c r="AB809" s="153"/>
      <c r="AC809" s="1"/>
      <c r="AD809" s="1"/>
      <c r="AE809" s="1"/>
      <c r="AF809" s="1"/>
      <c r="AG809" s="1"/>
      <c r="AH809" s="1"/>
      <c r="AI809" s="1"/>
      <c r="AJ809" s="1"/>
      <c r="AK809" s="1"/>
      <c r="AL809" s="1"/>
      <c r="AM809" s="1"/>
      <c r="AN809" s="1"/>
      <c r="AO809" s="1"/>
    </row>
    <row r="810" spans="1:41" s="18" customFormat="1">
      <c r="A810" s="3"/>
      <c r="B810" s="39"/>
      <c r="C810" s="39"/>
      <c r="D810" s="3"/>
      <c r="E810" s="4"/>
      <c r="F810" s="4"/>
      <c r="G810" s="9"/>
      <c r="H810" s="4"/>
      <c r="I810" s="4"/>
      <c r="J810" s="4"/>
      <c r="K810" s="4"/>
      <c r="L810" s="19"/>
      <c r="M810" s="32"/>
      <c r="N810" s="19"/>
      <c r="O810" s="42"/>
      <c r="P810" s="42"/>
      <c r="Q810" s="42"/>
      <c r="R810" s="42"/>
      <c r="S810" s="114"/>
      <c r="T810" s="42"/>
      <c r="U810" s="42"/>
      <c r="V810" s="42"/>
      <c r="W810" s="42"/>
      <c r="X810" s="42"/>
      <c r="Y810" s="46"/>
      <c r="Z810" s="116"/>
      <c r="AA810" s="120"/>
      <c r="AB810" s="153"/>
      <c r="AC810" s="1"/>
      <c r="AD810" s="1"/>
      <c r="AE810" s="1"/>
      <c r="AF810" s="1"/>
      <c r="AG810" s="1"/>
      <c r="AH810" s="1"/>
      <c r="AI810" s="1"/>
      <c r="AJ810" s="1"/>
      <c r="AK810" s="1"/>
      <c r="AL810" s="1"/>
      <c r="AM810" s="1"/>
      <c r="AN810" s="1"/>
      <c r="AO810" s="1"/>
    </row>
    <row r="811" spans="1:41" s="18" customFormat="1">
      <c r="A811" s="3"/>
      <c r="B811" s="39"/>
      <c r="C811" s="39"/>
      <c r="D811" s="3"/>
      <c r="E811" s="4"/>
      <c r="F811" s="4"/>
      <c r="G811" s="9"/>
      <c r="H811" s="4"/>
      <c r="I811" s="4"/>
      <c r="J811" s="4"/>
      <c r="K811" s="4"/>
      <c r="L811" s="19"/>
      <c r="M811" s="32"/>
      <c r="N811" s="19"/>
      <c r="O811" s="42"/>
      <c r="P811" s="42"/>
      <c r="Q811" s="42"/>
      <c r="R811" s="42"/>
      <c r="S811" s="114"/>
      <c r="T811" s="42"/>
      <c r="U811" s="42"/>
      <c r="V811" s="42"/>
      <c r="W811" s="42"/>
      <c r="X811" s="42"/>
      <c r="Y811" s="46"/>
      <c r="Z811" s="116"/>
      <c r="AA811" s="120"/>
      <c r="AB811" s="153"/>
      <c r="AC811" s="1"/>
      <c r="AD811" s="1"/>
      <c r="AE811" s="1"/>
      <c r="AF811" s="1"/>
      <c r="AG811" s="1"/>
      <c r="AH811" s="1"/>
      <c r="AI811" s="1"/>
      <c r="AJ811" s="1"/>
      <c r="AK811" s="1"/>
      <c r="AL811" s="1"/>
      <c r="AM811" s="1"/>
      <c r="AN811" s="1"/>
      <c r="AO811" s="1"/>
    </row>
    <row r="812" spans="1:41" s="18" customFormat="1">
      <c r="A812" s="3"/>
      <c r="B812" s="39"/>
      <c r="C812" s="39"/>
      <c r="D812" s="3"/>
      <c r="E812" s="4"/>
      <c r="F812" s="4"/>
      <c r="G812" s="9"/>
      <c r="H812" s="4"/>
      <c r="I812" s="4"/>
      <c r="J812" s="4"/>
      <c r="K812" s="4"/>
      <c r="L812" s="19"/>
      <c r="M812" s="32"/>
      <c r="N812" s="19"/>
      <c r="O812" s="42"/>
      <c r="P812" s="42"/>
      <c r="Q812" s="42"/>
      <c r="R812" s="42"/>
      <c r="S812" s="114"/>
      <c r="T812" s="42"/>
      <c r="U812" s="42"/>
      <c r="V812" s="42"/>
      <c r="W812" s="42"/>
      <c r="X812" s="42"/>
      <c r="Y812" s="46"/>
      <c r="Z812" s="116"/>
      <c r="AA812" s="120"/>
      <c r="AB812" s="153"/>
      <c r="AC812" s="1"/>
      <c r="AD812" s="1"/>
      <c r="AE812" s="1"/>
      <c r="AF812" s="1"/>
      <c r="AG812" s="1"/>
      <c r="AH812" s="1"/>
      <c r="AI812" s="1"/>
      <c r="AJ812" s="1"/>
      <c r="AK812" s="1"/>
      <c r="AL812" s="1"/>
      <c r="AM812" s="1"/>
      <c r="AN812" s="1"/>
      <c r="AO812" s="1"/>
    </row>
    <row r="813" spans="1:41" s="18" customFormat="1">
      <c r="A813" s="3"/>
      <c r="B813" s="39"/>
      <c r="C813" s="39"/>
      <c r="D813" s="3"/>
      <c r="E813" s="4"/>
      <c r="F813" s="4"/>
      <c r="G813" s="9"/>
      <c r="H813" s="4"/>
      <c r="I813" s="4"/>
      <c r="J813" s="4"/>
      <c r="K813" s="4"/>
      <c r="L813" s="19"/>
      <c r="M813" s="32"/>
      <c r="N813" s="19"/>
      <c r="O813" s="42"/>
      <c r="P813" s="42"/>
      <c r="Q813" s="42"/>
      <c r="R813" s="42"/>
      <c r="S813" s="114"/>
      <c r="T813" s="42"/>
      <c r="U813" s="42"/>
      <c r="V813" s="42"/>
      <c r="W813" s="42"/>
      <c r="X813" s="42"/>
      <c r="Y813" s="46"/>
      <c r="Z813" s="116"/>
      <c r="AA813" s="120"/>
      <c r="AB813" s="153"/>
      <c r="AC813" s="1"/>
      <c r="AD813" s="1"/>
      <c r="AE813" s="1"/>
      <c r="AF813" s="1"/>
      <c r="AG813" s="1"/>
      <c r="AH813" s="1"/>
      <c r="AI813" s="1"/>
      <c r="AJ813" s="1"/>
      <c r="AK813" s="1"/>
      <c r="AL813" s="1"/>
      <c r="AM813" s="1"/>
      <c r="AN813" s="1"/>
      <c r="AO813" s="1"/>
    </row>
    <row r="814" spans="1:41" s="18" customFormat="1">
      <c r="A814" s="3"/>
      <c r="B814" s="39"/>
      <c r="C814" s="39"/>
      <c r="D814" s="3"/>
      <c r="E814" s="4"/>
      <c r="F814" s="4"/>
      <c r="G814" s="9"/>
      <c r="H814" s="4"/>
      <c r="I814" s="4"/>
      <c r="J814" s="4"/>
      <c r="K814" s="4"/>
      <c r="L814" s="19"/>
      <c r="M814" s="32"/>
      <c r="N814" s="19"/>
      <c r="O814" s="42"/>
      <c r="P814" s="42"/>
      <c r="Q814" s="42"/>
      <c r="R814" s="42"/>
      <c r="S814" s="114"/>
      <c r="T814" s="42"/>
      <c r="U814" s="42"/>
      <c r="V814" s="42"/>
      <c r="W814" s="42"/>
      <c r="X814" s="42"/>
      <c r="Y814" s="46"/>
      <c r="Z814" s="116"/>
      <c r="AA814" s="120"/>
      <c r="AB814" s="153"/>
      <c r="AC814" s="1"/>
      <c r="AD814" s="1"/>
      <c r="AE814" s="1"/>
      <c r="AF814" s="1"/>
      <c r="AG814" s="1"/>
      <c r="AH814" s="1"/>
      <c r="AI814" s="1"/>
      <c r="AJ814" s="1"/>
      <c r="AK814" s="1"/>
      <c r="AL814" s="1"/>
      <c r="AM814" s="1"/>
      <c r="AN814" s="1"/>
      <c r="AO814" s="1"/>
    </row>
    <row r="815" spans="1:41" s="18" customFormat="1">
      <c r="A815" s="3"/>
      <c r="B815" s="39"/>
      <c r="C815" s="39"/>
      <c r="D815" s="3"/>
      <c r="E815" s="4"/>
      <c r="F815" s="4"/>
      <c r="G815" s="9"/>
      <c r="H815" s="4"/>
      <c r="I815" s="4"/>
      <c r="J815" s="4"/>
      <c r="K815" s="4"/>
      <c r="L815" s="19"/>
      <c r="M815" s="32"/>
      <c r="N815" s="19"/>
      <c r="O815" s="42"/>
      <c r="P815" s="42"/>
      <c r="Q815" s="42"/>
      <c r="R815" s="42"/>
      <c r="S815" s="114"/>
      <c r="T815" s="42"/>
      <c r="U815" s="42"/>
      <c r="V815" s="42"/>
      <c r="W815" s="42"/>
      <c r="X815" s="42"/>
      <c r="Y815" s="46"/>
      <c r="Z815" s="116"/>
      <c r="AA815" s="120"/>
      <c r="AB815" s="153"/>
      <c r="AC815" s="1"/>
      <c r="AD815" s="1"/>
      <c r="AE815" s="1"/>
      <c r="AF815" s="1"/>
      <c r="AG815" s="1"/>
      <c r="AH815" s="1"/>
      <c r="AI815" s="1"/>
      <c r="AJ815" s="1"/>
      <c r="AK815" s="1"/>
      <c r="AL815" s="1"/>
      <c r="AM815" s="1"/>
      <c r="AN815" s="1"/>
      <c r="AO815" s="1"/>
    </row>
    <row r="816" spans="1:41" s="18" customFormat="1">
      <c r="A816" s="3"/>
      <c r="B816" s="39"/>
      <c r="C816" s="39"/>
      <c r="D816" s="3"/>
      <c r="E816" s="4"/>
      <c r="F816" s="4"/>
      <c r="G816" s="9"/>
      <c r="H816" s="4"/>
      <c r="I816" s="4"/>
      <c r="J816" s="4"/>
      <c r="K816" s="4"/>
      <c r="L816" s="19"/>
      <c r="M816" s="32"/>
      <c r="N816" s="19"/>
      <c r="O816" s="42"/>
      <c r="P816" s="42"/>
      <c r="Q816" s="42"/>
      <c r="R816" s="42"/>
      <c r="S816" s="114"/>
      <c r="T816" s="42"/>
      <c r="U816" s="42"/>
      <c r="V816" s="42"/>
      <c r="W816" s="42"/>
      <c r="X816" s="42"/>
      <c r="Y816" s="46"/>
      <c r="Z816" s="116"/>
      <c r="AA816" s="120"/>
      <c r="AB816" s="153"/>
      <c r="AC816" s="1"/>
      <c r="AD816" s="1"/>
      <c r="AE816" s="1"/>
      <c r="AF816" s="1"/>
      <c r="AG816" s="1"/>
      <c r="AH816" s="1"/>
      <c r="AI816" s="1"/>
      <c r="AJ816" s="1"/>
      <c r="AK816" s="1"/>
      <c r="AL816" s="1"/>
      <c r="AM816" s="1"/>
      <c r="AN816" s="1"/>
      <c r="AO816" s="1"/>
    </row>
    <row r="817" spans="1:41" s="18" customFormat="1">
      <c r="A817" s="3"/>
      <c r="B817" s="39"/>
      <c r="C817" s="39"/>
      <c r="D817" s="3"/>
      <c r="E817" s="4"/>
      <c r="F817" s="4"/>
      <c r="G817" s="9"/>
      <c r="H817" s="4"/>
      <c r="I817" s="4"/>
      <c r="J817" s="4"/>
      <c r="K817" s="4"/>
      <c r="L817" s="19"/>
      <c r="M817" s="32"/>
      <c r="N817" s="19"/>
      <c r="O817" s="42"/>
      <c r="P817" s="42"/>
      <c r="Q817" s="42"/>
      <c r="R817" s="42"/>
      <c r="S817" s="114"/>
      <c r="T817" s="42"/>
      <c r="U817" s="42"/>
      <c r="V817" s="42"/>
      <c r="W817" s="42"/>
      <c r="X817" s="42"/>
      <c r="Y817" s="46"/>
      <c r="Z817" s="116"/>
      <c r="AA817" s="120"/>
      <c r="AB817" s="153"/>
      <c r="AC817" s="1"/>
      <c r="AD817" s="1"/>
      <c r="AE817" s="1"/>
      <c r="AF817" s="1"/>
      <c r="AG817" s="1"/>
      <c r="AH817" s="1"/>
      <c r="AI817" s="1"/>
      <c r="AJ817" s="1"/>
      <c r="AK817" s="1"/>
      <c r="AL817" s="1"/>
      <c r="AM817" s="1"/>
      <c r="AN817" s="1"/>
      <c r="AO817" s="1"/>
    </row>
    <row r="818" spans="1:41" s="18" customFormat="1">
      <c r="A818" s="3"/>
      <c r="B818" s="39"/>
      <c r="C818" s="39"/>
      <c r="D818" s="3"/>
      <c r="E818" s="4"/>
      <c r="F818" s="4"/>
      <c r="G818" s="9"/>
      <c r="H818" s="4"/>
      <c r="I818" s="4"/>
      <c r="J818" s="4"/>
      <c r="K818" s="4"/>
      <c r="L818" s="19"/>
      <c r="M818" s="32"/>
      <c r="N818" s="19"/>
      <c r="O818" s="42"/>
      <c r="P818" s="42"/>
      <c r="Q818" s="42"/>
      <c r="R818" s="42"/>
      <c r="S818" s="114"/>
      <c r="T818" s="42"/>
      <c r="U818" s="42"/>
      <c r="V818" s="42"/>
      <c r="W818" s="42"/>
      <c r="X818" s="42"/>
      <c r="Y818" s="46"/>
      <c r="Z818" s="116"/>
      <c r="AA818" s="120"/>
      <c r="AB818" s="153"/>
      <c r="AC818" s="1"/>
      <c r="AD818" s="1"/>
      <c r="AE818" s="1"/>
      <c r="AF818" s="1"/>
      <c r="AG818" s="1"/>
      <c r="AH818" s="1"/>
      <c r="AI818" s="1"/>
      <c r="AJ818" s="1"/>
      <c r="AK818" s="1"/>
      <c r="AL818" s="1"/>
      <c r="AM818" s="1"/>
      <c r="AN818" s="1"/>
      <c r="AO818" s="1"/>
    </row>
    <row r="819" spans="1:41" s="18" customFormat="1">
      <c r="A819" s="3"/>
      <c r="B819" s="39"/>
      <c r="C819" s="39"/>
      <c r="D819" s="3"/>
      <c r="E819" s="4"/>
      <c r="F819" s="4"/>
      <c r="G819" s="9"/>
      <c r="H819" s="4"/>
      <c r="I819" s="4"/>
      <c r="J819" s="4"/>
      <c r="K819" s="4"/>
      <c r="L819" s="19"/>
      <c r="M819" s="32"/>
      <c r="N819" s="19"/>
      <c r="O819" s="42"/>
      <c r="P819" s="42"/>
      <c r="Q819" s="42"/>
      <c r="R819" s="42"/>
      <c r="S819" s="114"/>
      <c r="T819" s="42"/>
      <c r="U819" s="42"/>
      <c r="V819" s="42"/>
      <c r="W819" s="42"/>
      <c r="X819" s="42"/>
      <c r="Y819" s="46"/>
      <c r="Z819" s="116"/>
      <c r="AA819" s="120"/>
      <c r="AB819" s="153"/>
      <c r="AC819" s="1"/>
      <c r="AD819" s="1"/>
      <c r="AE819" s="1"/>
      <c r="AF819" s="1"/>
      <c r="AG819" s="1"/>
      <c r="AH819" s="1"/>
      <c r="AI819" s="1"/>
      <c r="AJ819" s="1"/>
      <c r="AK819" s="1"/>
      <c r="AL819" s="1"/>
      <c r="AM819" s="1"/>
      <c r="AN819" s="1"/>
      <c r="AO819" s="1"/>
    </row>
    <row r="820" spans="1:41" s="18" customFormat="1">
      <c r="A820" s="3"/>
      <c r="B820" s="39"/>
      <c r="C820" s="39"/>
      <c r="D820" s="3"/>
      <c r="E820" s="4"/>
      <c r="F820" s="4"/>
      <c r="G820" s="9"/>
      <c r="H820" s="4"/>
      <c r="I820" s="4"/>
      <c r="J820" s="4"/>
      <c r="K820" s="4"/>
      <c r="L820" s="19"/>
      <c r="M820" s="32"/>
      <c r="N820" s="19"/>
      <c r="O820" s="42"/>
      <c r="P820" s="42"/>
      <c r="Q820" s="42"/>
      <c r="R820" s="42"/>
      <c r="S820" s="114"/>
      <c r="T820" s="42"/>
      <c r="U820" s="42"/>
      <c r="V820" s="42"/>
      <c r="W820" s="42"/>
      <c r="X820" s="42"/>
      <c r="Y820" s="46"/>
      <c r="Z820" s="116"/>
      <c r="AA820" s="120"/>
      <c r="AB820" s="153"/>
      <c r="AC820" s="1"/>
      <c r="AD820" s="1"/>
      <c r="AE820" s="1"/>
      <c r="AF820" s="1"/>
      <c r="AG820" s="1"/>
      <c r="AH820" s="1"/>
      <c r="AI820" s="1"/>
      <c r="AJ820" s="1"/>
      <c r="AK820" s="1"/>
      <c r="AL820" s="1"/>
      <c r="AM820" s="1"/>
      <c r="AN820" s="1"/>
      <c r="AO820" s="1"/>
    </row>
    <row r="821" spans="1:41" s="18" customFormat="1">
      <c r="A821" s="3"/>
      <c r="B821" s="39"/>
      <c r="C821" s="39"/>
      <c r="D821" s="3"/>
      <c r="E821" s="4"/>
      <c r="F821" s="4"/>
      <c r="G821" s="9"/>
      <c r="H821" s="4"/>
      <c r="I821" s="4"/>
      <c r="J821" s="4"/>
      <c r="K821" s="4"/>
      <c r="L821" s="19"/>
      <c r="M821" s="32"/>
      <c r="N821" s="19"/>
      <c r="O821" s="42"/>
      <c r="P821" s="42"/>
      <c r="Q821" s="42"/>
      <c r="R821" s="42"/>
      <c r="S821" s="114"/>
      <c r="T821" s="42"/>
      <c r="U821" s="42"/>
      <c r="V821" s="42"/>
      <c r="W821" s="42"/>
      <c r="X821" s="42"/>
      <c r="Y821" s="46"/>
      <c r="Z821" s="116"/>
      <c r="AA821" s="120"/>
      <c r="AB821" s="153"/>
      <c r="AC821" s="1"/>
      <c r="AD821" s="1"/>
      <c r="AE821" s="1"/>
      <c r="AF821" s="1"/>
      <c r="AG821" s="1"/>
      <c r="AH821" s="1"/>
      <c r="AI821" s="1"/>
      <c r="AJ821" s="1"/>
      <c r="AK821" s="1"/>
      <c r="AL821" s="1"/>
      <c r="AM821" s="1"/>
      <c r="AN821" s="1"/>
      <c r="AO821" s="1"/>
    </row>
    <row r="822" spans="1:41" s="18" customFormat="1">
      <c r="A822" s="3"/>
      <c r="B822" s="39"/>
      <c r="C822" s="39"/>
      <c r="D822" s="3"/>
      <c r="E822" s="4"/>
      <c r="F822" s="4"/>
      <c r="G822" s="9"/>
      <c r="H822" s="4"/>
      <c r="I822" s="4"/>
      <c r="J822" s="4"/>
      <c r="K822" s="4"/>
      <c r="L822" s="19"/>
      <c r="M822" s="32"/>
      <c r="N822" s="19"/>
      <c r="O822" s="42"/>
      <c r="P822" s="42"/>
      <c r="Q822" s="42"/>
      <c r="R822" s="42"/>
      <c r="S822" s="114"/>
      <c r="T822" s="42"/>
      <c r="U822" s="42"/>
      <c r="V822" s="42"/>
      <c r="W822" s="42"/>
      <c r="X822" s="42"/>
      <c r="Y822" s="46"/>
      <c r="Z822" s="116"/>
      <c r="AA822" s="120"/>
      <c r="AB822" s="153"/>
      <c r="AC822" s="1"/>
      <c r="AD822" s="1"/>
      <c r="AE822" s="1"/>
      <c r="AF822" s="1"/>
      <c r="AG822" s="1"/>
      <c r="AH822" s="1"/>
      <c r="AI822" s="1"/>
      <c r="AJ822" s="1"/>
      <c r="AK822" s="1"/>
      <c r="AL822" s="1"/>
      <c r="AM822" s="1"/>
      <c r="AN822" s="1"/>
      <c r="AO822" s="1"/>
    </row>
    <row r="823" spans="1:41" s="18" customFormat="1">
      <c r="A823" s="3"/>
      <c r="B823" s="39"/>
      <c r="C823" s="39"/>
      <c r="D823" s="3"/>
      <c r="E823" s="4"/>
      <c r="F823" s="4"/>
      <c r="G823" s="9"/>
      <c r="H823" s="4"/>
      <c r="I823" s="4"/>
      <c r="J823" s="4"/>
      <c r="K823" s="4"/>
      <c r="L823" s="19"/>
      <c r="M823" s="32"/>
      <c r="N823" s="19"/>
      <c r="O823" s="42"/>
      <c r="P823" s="42"/>
      <c r="Q823" s="42"/>
      <c r="R823" s="42"/>
      <c r="S823" s="114"/>
      <c r="T823" s="42"/>
      <c r="U823" s="42"/>
      <c r="V823" s="42"/>
      <c r="W823" s="42"/>
      <c r="X823" s="42"/>
      <c r="Y823" s="46"/>
      <c r="Z823" s="116"/>
      <c r="AA823" s="120"/>
      <c r="AB823" s="153"/>
      <c r="AC823" s="1"/>
      <c r="AD823" s="1"/>
      <c r="AE823" s="1"/>
      <c r="AF823" s="1"/>
      <c r="AG823" s="1"/>
      <c r="AH823" s="1"/>
      <c r="AI823" s="1"/>
      <c r="AJ823" s="1"/>
      <c r="AK823" s="1"/>
      <c r="AL823" s="1"/>
      <c r="AM823" s="1"/>
      <c r="AN823" s="1"/>
      <c r="AO823" s="1"/>
    </row>
    <row r="824" spans="1:41" s="18" customFormat="1">
      <c r="A824" s="3"/>
      <c r="B824" s="39"/>
      <c r="C824" s="39"/>
      <c r="D824" s="3"/>
      <c r="E824" s="4"/>
      <c r="F824" s="4"/>
      <c r="G824" s="9"/>
      <c r="H824" s="4"/>
      <c r="I824" s="4"/>
      <c r="J824" s="4"/>
      <c r="K824" s="4"/>
      <c r="L824" s="19"/>
      <c r="M824" s="32"/>
      <c r="N824" s="19"/>
      <c r="O824" s="42"/>
      <c r="P824" s="42"/>
      <c r="Q824" s="42"/>
      <c r="R824" s="42"/>
      <c r="S824" s="114"/>
      <c r="T824" s="42"/>
      <c r="U824" s="42"/>
      <c r="V824" s="42"/>
      <c r="W824" s="42"/>
      <c r="X824" s="42"/>
      <c r="Y824" s="46"/>
      <c r="Z824" s="116"/>
      <c r="AA824" s="120"/>
      <c r="AB824" s="153"/>
      <c r="AC824" s="1"/>
      <c r="AD824" s="1"/>
      <c r="AE824" s="1"/>
      <c r="AF824" s="1"/>
      <c r="AG824" s="1"/>
      <c r="AH824" s="1"/>
      <c r="AI824" s="1"/>
      <c r="AJ824" s="1"/>
      <c r="AK824" s="1"/>
      <c r="AL824" s="1"/>
      <c r="AM824" s="1"/>
      <c r="AN824" s="1"/>
      <c r="AO824" s="1"/>
    </row>
    <row r="825" spans="1:41" s="18" customFormat="1">
      <c r="A825" s="3"/>
      <c r="B825" s="39"/>
      <c r="C825" s="39"/>
      <c r="D825" s="3"/>
      <c r="E825" s="4"/>
      <c r="F825" s="4"/>
      <c r="G825" s="9"/>
      <c r="H825" s="4"/>
      <c r="I825" s="4"/>
      <c r="J825" s="4"/>
      <c r="K825" s="4"/>
      <c r="L825" s="19"/>
      <c r="M825" s="32"/>
      <c r="N825" s="19"/>
      <c r="O825" s="42"/>
      <c r="P825" s="42"/>
      <c r="Q825" s="42"/>
      <c r="R825" s="42"/>
      <c r="S825" s="114"/>
      <c r="T825" s="42"/>
      <c r="U825" s="42"/>
      <c r="V825" s="42"/>
      <c r="W825" s="42"/>
      <c r="X825" s="42"/>
      <c r="Y825" s="46"/>
      <c r="Z825" s="116"/>
      <c r="AA825" s="120"/>
      <c r="AB825" s="153"/>
      <c r="AC825" s="1"/>
      <c r="AD825" s="1"/>
      <c r="AE825" s="1"/>
      <c r="AF825" s="1"/>
      <c r="AG825" s="1"/>
      <c r="AH825" s="1"/>
      <c r="AI825" s="1"/>
      <c r="AJ825" s="1"/>
      <c r="AK825" s="1"/>
      <c r="AL825" s="1"/>
      <c r="AM825" s="1"/>
      <c r="AN825" s="1"/>
      <c r="AO825" s="1"/>
    </row>
    <row r="826" spans="1:41" s="18" customFormat="1">
      <c r="A826" s="3"/>
      <c r="B826" s="39"/>
      <c r="C826" s="39"/>
      <c r="D826" s="3"/>
      <c r="E826" s="4"/>
      <c r="F826" s="4"/>
      <c r="G826" s="9"/>
      <c r="H826" s="4"/>
      <c r="I826" s="4"/>
      <c r="J826" s="4"/>
      <c r="K826" s="4"/>
      <c r="L826" s="19"/>
      <c r="M826" s="32"/>
      <c r="N826" s="19"/>
      <c r="O826" s="42"/>
      <c r="P826" s="42"/>
      <c r="Q826" s="42"/>
      <c r="R826" s="42"/>
      <c r="S826" s="114"/>
      <c r="T826" s="42"/>
      <c r="U826" s="42"/>
      <c r="V826" s="42"/>
      <c r="W826" s="42"/>
      <c r="X826" s="42"/>
      <c r="Y826" s="46"/>
      <c r="Z826" s="116"/>
      <c r="AA826" s="120"/>
      <c r="AB826" s="153"/>
      <c r="AC826" s="1"/>
      <c r="AD826" s="1"/>
      <c r="AE826" s="1"/>
      <c r="AF826" s="1"/>
      <c r="AG826" s="1"/>
      <c r="AH826" s="1"/>
      <c r="AI826" s="1"/>
      <c r="AJ826" s="1"/>
      <c r="AK826" s="1"/>
      <c r="AL826" s="1"/>
      <c r="AM826" s="1"/>
      <c r="AN826" s="1"/>
      <c r="AO826" s="1"/>
    </row>
    <row r="827" spans="1:41" s="18" customFormat="1">
      <c r="A827" s="3"/>
      <c r="B827" s="39"/>
      <c r="C827" s="39"/>
      <c r="D827" s="3"/>
      <c r="E827" s="4"/>
      <c r="F827" s="4"/>
      <c r="G827" s="9"/>
      <c r="H827" s="4"/>
      <c r="I827" s="4"/>
      <c r="J827" s="4"/>
      <c r="K827" s="4"/>
      <c r="L827" s="19"/>
      <c r="M827" s="32"/>
      <c r="N827" s="19"/>
      <c r="O827" s="42"/>
      <c r="P827" s="42"/>
      <c r="Q827" s="42"/>
      <c r="R827" s="42"/>
      <c r="S827" s="114"/>
      <c r="T827" s="42"/>
      <c r="U827" s="42"/>
      <c r="V827" s="42"/>
      <c r="W827" s="42"/>
      <c r="X827" s="42"/>
      <c r="Y827" s="46"/>
      <c r="Z827" s="116"/>
      <c r="AA827" s="120"/>
      <c r="AB827" s="153"/>
      <c r="AC827" s="1"/>
      <c r="AD827" s="1"/>
      <c r="AE827" s="1"/>
      <c r="AF827" s="1"/>
      <c r="AG827" s="1"/>
      <c r="AH827" s="1"/>
      <c r="AI827" s="1"/>
      <c r="AJ827" s="1"/>
      <c r="AK827" s="1"/>
      <c r="AL827" s="1"/>
      <c r="AM827" s="1"/>
      <c r="AN827" s="1"/>
      <c r="AO827" s="1"/>
    </row>
    <row r="828" spans="1:41" s="18" customFormat="1">
      <c r="A828" s="3"/>
      <c r="B828" s="39"/>
      <c r="C828" s="39"/>
      <c r="D828" s="3"/>
      <c r="E828" s="4"/>
      <c r="F828" s="4"/>
      <c r="G828" s="9"/>
      <c r="H828" s="4"/>
      <c r="I828" s="4"/>
      <c r="J828" s="4"/>
      <c r="K828" s="4"/>
      <c r="L828" s="19"/>
      <c r="M828" s="32"/>
      <c r="N828" s="19"/>
      <c r="O828" s="42"/>
      <c r="P828" s="42"/>
      <c r="Q828" s="42"/>
      <c r="R828" s="42"/>
      <c r="S828" s="114"/>
      <c r="T828" s="42"/>
      <c r="U828" s="42"/>
      <c r="V828" s="42"/>
      <c r="W828" s="42"/>
      <c r="X828" s="42"/>
      <c r="Y828" s="46"/>
      <c r="Z828" s="116"/>
      <c r="AA828" s="120"/>
      <c r="AB828" s="153"/>
      <c r="AC828" s="1"/>
      <c r="AD828" s="1"/>
      <c r="AE828" s="1"/>
      <c r="AF828" s="1"/>
      <c r="AG828" s="1"/>
      <c r="AH828" s="1"/>
      <c r="AI828" s="1"/>
      <c r="AJ828" s="1"/>
      <c r="AK828" s="1"/>
      <c r="AL828" s="1"/>
      <c r="AM828" s="1"/>
      <c r="AN828" s="1"/>
      <c r="AO828" s="1"/>
    </row>
    <row r="829" spans="1:41" s="18" customFormat="1">
      <c r="A829" s="3"/>
      <c r="B829" s="39"/>
      <c r="C829" s="39"/>
      <c r="D829" s="3"/>
      <c r="E829" s="4"/>
      <c r="F829" s="4"/>
      <c r="G829" s="9"/>
      <c r="H829" s="4"/>
      <c r="I829" s="4"/>
      <c r="J829" s="4"/>
      <c r="K829" s="4"/>
      <c r="L829" s="19"/>
      <c r="M829" s="32"/>
      <c r="N829" s="19"/>
      <c r="O829" s="42"/>
      <c r="P829" s="42"/>
      <c r="Q829" s="42"/>
      <c r="R829" s="42"/>
      <c r="S829" s="114"/>
      <c r="T829" s="42"/>
      <c r="U829" s="42"/>
      <c r="V829" s="42"/>
      <c r="W829" s="42"/>
      <c r="X829" s="42"/>
      <c r="Y829" s="46"/>
      <c r="Z829" s="116"/>
      <c r="AA829" s="120"/>
      <c r="AB829" s="153"/>
      <c r="AC829" s="1"/>
      <c r="AD829" s="1"/>
      <c r="AE829" s="1"/>
      <c r="AF829" s="1"/>
      <c r="AG829" s="1"/>
      <c r="AH829" s="1"/>
      <c r="AI829" s="1"/>
      <c r="AJ829" s="1"/>
      <c r="AK829" s="1"/>
      <c r="AL829" s="1"/>
      <c r="AM829" s="1"/>
      <c r="AN829" s="1"/>
      <c r="AO829" s="1"/>
    </row>
    <row r="830" spans="1:41" s="18" customFormat="1">
      <c r="A830" s="3"/>
      <c r="B830" s="39"/>
      <c r="C830" s="39"/>
      <c r="D830" s="3"/>
      <c r="E830" s="4"/>
      <c r="F830" s="4"/>
      <c r="G830" s="9"/>
      <c r="H830" s="4"/>
      <c r="I830" s="4"/>
      <c r="J830" s="4"/>
      <c r="K830" s="4"/>
      <c r="L830" s="19"/>
      <c r="M830" s="32"/>
      <c r="N830" s="19"/>
      <c r="O830" s="42"/>
      <c r="P830" s="42"/>
      <c r="Q830" s="42"/>
      <c r="R830" s="42"/>
      <c r="S830" s="114"/>
      <c r="T830" s="42"/>
      <c r="U830" s="42"/>
      <c r="V830" s="42"/>
      <c r="W830" s="42"/>
      <c r="X830" s="42"/>
      <c r="Y830" s="46"/>
      <c r="Z830" s="116"/>
      <c r="AA830" s="120"/>
      <c r="AB830" s="153"/>
      <c r="AC830" s="1"/>
      <c r="AD830" s="1"/>
      <c r="AE830" s="1"/>
      <c r="AF830" s="1"/>
      <c r="AG830" s="1"/>
      <c r="AH830" s="1"/>
      <c r="AI830" s="1"/>
      <c r="AJ830" s="1"/>
      <c r="AK830" s="1"/>
      <c r="AL830" s="1"/>
      <c r="AM830" s="1"/>
      <c r="AN830" s="1"/>
      <c r="AO830" s="1"/>
    </row>
    <row r="831" spans="1:41" s="18" customFormat="1">
      <c r="A831" s="3"/>
      <c r="B831" s="39"/>
      <c r="C831" s="39"/>
      <c r="D831" s="3"/>
      <c r="E831" s="4"/>
      <c r="F831" s="4"/>
      <c r="G831" s="9"/>
      <c r="H831" s="4"/>
      <c r="I831" s="4"/>
      <c r="J831" s="4"/>
      <c r="K831" s="4"/>
      <c r="L831" s="19"/>
      <c r="M831" s="32"/>
      <c r="N831" s="19"/>
      <c r="O831" s="42"/>
      <c r="P831" s="42"/>
      <c r="Q831" s="42"/>
      <c r="R831" s="42"/>
      <c r="S831" s="114"/>
      <c r="T831" s="42"/>
      <c r="U831" s="42"/>
      <c r="V831" s="42"/>
      <c r="W831" s="42"/>
      <c r="X831" s="42"/>
      <c r="Y831" s="46"/>
      <c r="Z831" s="116"/>
      <c r="AA831" s="120"/>
      <c r="AB831" s="153"/>
      <c r="AC831" s="1"/>
      <c r="AD831" s="1"/>
      <c r="AE831" s="1"/>
      <c r="AF831" s="1"/>
      <c r="AG831" s="1"/>
      <c r="AH831" s="1"/>
      <c r="AI831" s="1"/>
      <c r="AJ831" s="1"/>
      <c r="AK831" s="1"/>
      <c r="AL831" s="1"/>
      <c r="AM831" s="1"/>
      <c r="AN831" s="1"/>
      <c r="AO831" s="1"/>
    </row>
    <row r="832" spans="1:41" s="18" customFormat="1">
      <c r="A832" s="3"/>
      <c r="B832" s="39"/>
      <c r="C832" s="39"/>
      <c r="D832" s="3"/>
      <c r="E832" s="4"/>
      <c r="F832" s="4"/>
      <c r="G832" s="9"/>
      <c r="H832" s="4"/>
      <c r="I832" s="4"/>
      <c r="J832" s="4"/>
      <c r="K832" s="4"/>
      <c r="L832" s="19"/>
      <c r="M832" s="32"/>
      <c r="N832" s="19"/>
      <c r="O832" s="42"/>
      <c r="P832" s="42"/>
      <c r="Q832" s="42"/>
      <c r="R832" s="42"/>
      <c r="S832" s="114"/>
      <c r="T832" s="42"/>
      <c r="U832" s="42"/>
      <c r="V832" s="42"/>
      <c r="W832" s="42"/>
      <c r="X832" s="42"/>
      <c r="Y832" s="46"/>
      <c r="Z832" s="116"/>
      <c r="AA832" s="120"/>
      <c r="AB832" s="153"/>
      <c r="AC832" s="1"/>
      <c r="AD832" s="1"/>
      <c r="AE832" s="1"/>
      <c r="AF832" s="1"/>
      <c r="AG832" s="1"/>
      <c r="AH832" s="1"/>
      <c r="AI832" s="1"/>
      <c r="AJ832" s="1"/>
      <c r="AK832" s="1"/>
      <c r="AL832" s="1"/>
      <c r="AM832" s="1"/>
      <c r="AN832" s="1"/>
      <c r="AO832" s="1"/>
    </row>
    <row r="833" spans="1:41" s="18" customFormat="1">
      <c r="A833" s="3"/>
      <c r="B833" s="39"/>
      <c r="C833" s="39"/>
      <c r="D833" s="3"/>
      <c r="E833" s="4"/>
      <c r="F833" s="4"/>
      <c r="G833" s="9"/>
      <c r="H833" s="4"/>
      <c r="I833" s="4"/>
      <c r="J833" s="4"/>
      <c r="K833" s="4"/>
      <c r="L833" s="19"/>
      <c r="M833" s="32"/>
      <c r="N833" s="19"/>
      <c r="O833" s="42"/>
      <c r="P833" s="42"/>
      <c r="Q833" s="42"/>
      <c r="R833" s="42"/>
      <c r="S833" s="114"/>
      <c r="T833" s="42"/>
      <c r="U833" s="42"/>
      <c r="V833" s="42"/>
      <c r="W833" s="42"/>
      <c r="X833" s="42"/>
      <c r="Y833" s="46"/>
      <c r="Z833" s="116"/>
      <c r="AA833" s="120"/>
      <c r="AB833" s="153"/>
      <c r="AC833" s="1"/>
      <c r="AD833" s="1"/>
      <c r="AE833" s="1"/>
      <c r="AF833" s="1"/>
      <c r="AG833" s="1"/>
      <c r="AH833" s="1"/>
      <c r="AI833" s="1"/>
      <c r="AJ833" s="1"/>
      <c r="AK833" s="1"/>
      <c r="AL833" s="1"/>
      <c r="AM833" s="1"/>
      <c r="AN833" s="1"/>
      <c r="AO833" s="1"/>
    </row>
    <row r="834" spans="1:41" s="18" customFormat="1">
      <c r="A834" s="3"/>
      <c r="B834" s="39"/>
      <c r="C834" s="39"/>
      <c r="D834" s="3"/>
      <c r="E834" s="4"/>
      <c r="F834" s="4"/>
      <c r="G834" s="9"/>
      <c r="H834" s="4"/>
      <c r="I834" s="4"/>
      <c r="J834" s="4"/>
      <c r="K834" s="4"/>
      <c r="L834" s="19"/>
      <c r="M834" s="32"/>
      <c r="N834" s="19"/>
      <c r="O834" s="42"/>
      <c r="P834" s="42"/>
      <c r="Q834" s="42"/>
      <c r="R834" s="42"/>
      <c r="S834" s="114"/>
      <c r="T834" s="42"/>
      <c r="U834" s="42"/>
      <c r="V834" s="42"/>
      <c r="W834" s="42"/>
      <c r="X834" s="42"/>
      <c r="Y834" s="46"/>
      <c r="Z834" s="116"/>
      <c r="AA834" s="120"/>
      <c r="AB834" s="153"/>
      <c r="AC834" s="1"/>
      <c r="AD834" s="1"/>
      <c r="AE834" s="1"/>
      <c r="AF834" s="1"/>
      <c r="AG834" s="1"/>
      <c r="AH834" s="1"/>
      <c r="AI834" s="1"/>
      <c r="AJ834" s="1"/>
      <c r="AK834" s="1"/>
      <c r="AL834" s="1"/>
      <c r="AM834" s="1"/>
      <c r="AN834" s="1"/>
      <c r="AO834" s="1"/>
    </row>
    <row r="835" spans="1:41" s="18" customFormat="1">
      <c r="A835" s="3"/>
      <c r="B835" s="39"/>
      <c r="C835" s="39"/>
      <c r="D835" s="3"/>
      <c r="E835" s="4"/>
      <c r="F835" s="4"/>
      <c r="G835" s="9"/>
      <c r="H835" s="4"/>
      <c r="I835" s="4"/>
      <c r="J835" s="4"/>
      <c r="K835" s="4"/>
      <c r="L835" s="19"/>
      <c r="M835" s="32"/>
      <c r="N835" s="19"/>
      <c r="O835" s="42"/>
      <c r="P835" s="42"/>
      <c r="Q835" s="42"/>
      <c r="R835" s="42"/>
      <c r="S835" s="114"/>
      <c r="T835" s="42"/>
      <c r="U835" s="42"/>
      <c r="V835" s="42"/>
      <c r="W835" s="42"/>
      <c r="X835" s="42"/>
      <c r="Y835" s="46"/>
      <c r="Z835" s="116"/>
      <c r="AA835" s="120"/>
      <c r="AB835" s="153"/>
      <c r="AC835" s="1"/>
      <c r="AD835" s="1"/>
      <c r="AE835" s="1"/>
      <c r="AF835" s="1"/>
      <c r="AG835" s="1"/>
      <c r="AH835" s="1"/>
      <c r="AI835" s="1"/>
      <c r="AJ835" s="1"/>
      <c r="AK835" s="1"/>
      <c r="AL835" s="1"/>
      <c r="AM835" s="1"/>
      <c r="AN835" s="1"/>
      <c r="AO835" s="1"/>
    </row>
    <row r="836" spans="1:41" s="18" customFormat="1">
      <c r="A836" s="3"/>
      <c r="B836" s="39"/>
      <c r="C836" s="39"/>
      <c r="D836" s="3"/>
      <c r="E836" s="4"/>
      <c r="F836" s="4"/>
      <c r="G836" s="9"/>
      <c r="H836" s="4"/>
      <c r="I836" s="4"/>
      <c r="J836" s="4"/>
      <c r="K836" s="4"/>
      <c r="L836" s="19"/>
      <c r="M836" s="32"/>
      <c r="N836" s="19"/>
      <c r="O836" s="42"/>
      <c r="P836" s="42"/>
      <c r="Q836" s="42"/>
      <c r="R836" s="42"/>
      <c r="S836" s="114"/>
      <c r="T836" s="42"/>
      <c r="U836" s="42"/>
      <c r="V836" s="42"/>
      <c r="W836" s="42"/>
      <c r="X836" s="42"/>
      <c r="Y836" s="46"/>
      <c r="Z836" s="116"/>
      <c r="AA836" s="120"/>
      <c r="AB836" s="153"/>
      <c r="AC836" s="1"/>
      <c r="AD836" s="1"/>
      <c r="AE836" s="1"/>
      <c r="AF836" s="1"/>
      <c r="AG836" s="1"/>
      <c r="AH836" s="1"/>
      <c r="AI836" s="1"/>
      <c r="AJ836" s="1"/>
      <c r="AK836" s="1"/>
      <c r="AL836" s="1"/>
      <c r="AM836" s="1"/>
      <c r="AN836" s="1"/>
      <c r="AO836" s="1"/>
    </row>
    <row r="837" spans="1:41" s="18" customFormat="1">
      <c r="A837" s="3"/>
      <c r="B837" s="39"/>
      <c r="C837" s="39"/>
      <c r="D837" s="3"/>
      <c r="E837" s="4"/>
      <c r="F837" s="4"/>
      <c r="G837" s="9"/>
      <c r="H837" s="4"/>
      <c r="I837" s="4"/>
      <c r="J837" s="4"/>
      <c r="K837" s="4"/>
      <c r="L837" s="19"/>
      <c r="M837" s="32"/>
      <c r="N837" s="19"/>
      <c r="O837" s="42"/>
      <c r="P837" s="42"/>
      <c r="Q837" s="42"/>
      <c r="R837" s="42"/>
      <c r="S837" s="114"/>
      <c r="T837" s="42"/>
      <c r="U837" s="42"/>
      <c r="V837" s="42"/>
      <c r="W837" s="42"/>
      <c r="X837" s="42"/>
      <c r="Y837" s="46"/>
      <c r="Z837" s="116"/>
      <c r="AA837" s="120"/>
      <c r="AB837" s="153"/>
      <c r="AC837" s="1"/>
      <c r="AD837" s="1"/>
      <c r="AE837" s="1"/>
      <c r="AF837" s="1"/>
      <c r="AG837" s="1"/>
      <c r="AH837" s="1"/>
      <c r="AI837" s="1"/>
      <c r="AJ837" s="1"/>
      <c r="AK837" s="1"/>
      <c r="AL837" s="1"/>
      <c r="AM837" s="1"/>
      <c r="AN837" s="1"/>
      <c r="AO837" s="1"/>
    </row>
    <row r="838" spans="1:41" s="18" customFormat="1">
      <c r="A838" s="3"/>
      <c r="B838" s="39"/>
      <c r="C838" s="39"/>
      <c r="D838" s="3"/>
      <c r="E838" s="4"/>
      <c r="F838" s="4"/>
      <c r="G838" s="9"/>
      <c r="H838" s="4"/>
      <c r="I838" s="4"/>
      <c r="J838" s="4"/>
      <c r="K838" s="4"/>
      <c r="L838" s="19"/>
      <c r="M838" s="32"/>
      <c r="N838" s="19"/>
      <c r="O838" s="42"/>
      <c r="P838" s="42"/>
      <c r="Q838" s="42"/>
      <c r="R838" s="42"/>
      <c r="S838" s="114"/>
      <c r="T838" s="42"/>
      <c r="U838" s="42"/>
      <c r="V838" s="42"/>
      <c r="W838" s="42"/>
      <c r="X838" s="42"/>
      <c r="Y838" s="46"/>
      <c r="Z838" s="116"/>
      <c r="AA838" s="120"/>
      <c r="AB838" s="153"/>
      <c r="AC838" s="1"/>
      <c r="AD838" s="1"/>
      <c r="AE838" s="1"/>
      <c r="AF838" s="1"/>
      <c r="AG838" s="1"/>
      <c r="AH838" s="1"/>
      <c r="AI838" s="1"/>
      <c r="AJ838" s="1"/>
      <c r="AK838" s="1"/>
      <c r="AL838" s="1"/>
      <c r="AM838" s="1"/>
      <c r="AN838" s="1"/>
      <c r="AO838" s="1"/>
    </row>
    <row r="839" spans="1:41" s="18" customFormat="1">
      <c r="A839" s="3"/>
      <c r="B839" s="39"/>
      <c r="C839" s="39"/>
      <c r="D839" s="3"/>
      <c r="E839" s="4"/>
      <c r="F839" s="4"/>
      <c r="G839" s="9"/>
      <c r="H839" s="4"/>
      <c r="I839" s="4"/>
      <c r="J839" s="4"/>
      <c r="K839" s="4"/>
      <c r="L839" s="19"/>
      <c r="M839" s="32"/>
      <c r="N839" s="19"/>
      <c r="O839" s="42"/>
      <c r="P839" s="42"/>
      <c r="Q839" s="42"/>
      <c r="R839" s="42"/>
      <c r="S839" s="114"/>
      <c r="T839" s="42"/>
      <c r="U839" s="42"/>
      <c r="V839" s="42"/>
      <c r="W839" s="42"/>
      <c r="X839" s="42"/>
      <c r="Y839" s="46"/>
      <c r="Z839" s="116"/>
      <c r="AA839" s="120"/>
      <c r="AB839" s="153"/>
      <c r="AC839" s="1"/>
      <c r="AD839" s="1"/>
      <c r="AE839" s="1"/>
      <c r="AF839" s="1"/>
      <c r="AG839" s="1"/>
      <c r="AH839" s="1"/>
      <c r="AI839" s="1"/>
      <c r="AJ839" s="1"/>
      <c r="AK839" s="1"/>
      <c r="AL839" s="1"/>
      <c r="AM839" s="1"/>
      <c r="AN839" s="1"/>
      <c r="AO839" s="1"/>
    </row>
    <row r="840" spans="1:41" s="18" customFormat="1">
      <c r="A840" s="3"/>
      <c r="B840" s="39"/>
      <c r="C840" s="39"/>
      <c r="D840" s="3"/>
      <c r="E840" s="4"/>
      <c r="F840" s="4"/>
      <c r="G840" s="9"/>
      <c r="H840" s="4"/>
      <c r="I840" s="4"/>
      <c r="J840" s="4"/>
      <c r="K840" s="4"/>
      <c r="L840" s="19"/>
      <c r="M840" s="32"/>
      <c r="N840" s="19"/>
      <c r="O840" s="42"/>
      <c r="P840" s="42"/>
      <c r="Q840" s="42"/>
      <c r="R840" s="42"/>
      <c r="S840" s="114"/>
      <c r="T840" s="42"/>
      <c r="U840" s="42"/>
      <c r="V840" s="42"/>
      <c r="W840" s="42"/>
      <c r="X840" s="42"/>
      <c r="Y840" s="46"/>
      <c r="Z840" s="116"/>
      <c r="AA840" s="120"/>
      <c r="AB840" s="153"/>
      <c r="AC840" s="1"/>
      <c r="AD840" s="1"/>
      <c r="AE840" s="1"/>
      <c r="AF840" s="1"/>
      <c r="AG840" s="1"/>
      <c r="AH840" s="1"/>
      <c r="AI840" s="1"/>
      <c r="AJ840" s="1"/>
      <c r="AK840" s="1"/>
      <c r="AL840" s="1"/>
      <c r="AM840" s="1"/>
      <c r="AN840" s="1"/>
      <c r="AO840" s="1"/>
    </row>
    <row r="841" spans="1:41" s="18" customFormat="1">
      <c r="A841" s="3"/>
      <c r="B841" s="39"/>
      <c r="C841" s="39"/>
      <c r="D841" s="3"/>
      <c r="E841" s="4"/>
      <c r="F841" s="4"/>
      <c r="G841" s="9"/>
      <c r="H841" s="4"/>
      <c r="I841" s="4"/>
      <c r="J841" s="4"/>
      <c r="K841" s="4"/>
      <c r="L841" s="19"/>
      <c r="M841" s="32"/>
      <c r="N841" s="19"/>
      <c r="O841" s="42"/>
      <c r="P841" s="42"/>
      <c r="Q841" s="42"/>
      <c r="R841" s="42"/>
      <c r="S841" s="114"/>
      <c r="T841" s="42"/>
      <c r="U841" s="42"/>
      <c r="V841" s="42"/>
      <c r="W841" s="42"/>
      <c r="X841" s="42"/>
      <c r="Y841" s="46"/>
      <c r="Z841" s="116"/>
      <c r="AA841" s="120"/>
      <c r="AB841" s="153"/>
      <c r="AC841" s="1"/>
      <c r="AD841" s="1"/>
      <c r="AE841" s="1"/>
      <c r="AF841" s="1"/>
      <c r="AG841" s="1"/>
      <c r="AH841" s="1"/>
      <c r="AI841" s="1"/>
      <c r="AJ841" s="1"/>
      <c r="AK841" s="1"/>
      <c r="AL841" s="1"/>
      <c r="AM841" s="1"/>
      <c r="AN841" s="1"/>
      <c r="AO841" s="1"/>
    </row>
    <row r="842" spans="1:41" s="18" customFormat="1">
      <c r="A842" s="3"/>
      <c r="B842" s="39"/>
      <c r="C842" s="39"/>
      <c r="D842" s="3"/>
      <c r="E842" s="4"/>
      <c r="F842" s="4"/>
      <c r="G842" s="9"/>
      <c r="H842" s="4"/>
      <c r="I842" s="4"/>
      <c r="J842" s="4"/>
      <c r="K842" s="4"/>
      <c r="L842" s="19"/>
      <c r="M842" s="32"/>
      <c r="N842" s="19"/>
      <c r="O842" s="42"/>
      <c r="P842" s="42"/>
      <c r="Q842" s="42"/>
      <c r="R842" s="42"/>
      <c r="S842" s="114"/>
      <c r="T842" s="42"/>
      <c r="U842" s="42"/>
      <c r="V842" s="42"/>
      <c r="W842" s="42"/>
      <c r="X842" s="42"/>
      <c r="Y842" s="46"/>
      <c r="Z842" s="116"/>
      <c r="AA842" s="120"/>
      <c r="AB842" s="153"/>
      <c r="AC842" s="1"/>
      <c r="AD842" s="1"/>
      <c r="AE842" s="1"/>
      <c r="AF842" s="1"/>
      <c r="AG842" s="1"/>
      <c r="AH842" s="1"/>
      <c r="AI842" s="1"/>
      <c r="AJ842" s="1"/>
      <c r="AK842" s="1"/>
      <c r="AL842" s="1"/>
      <c r="AM842" s="1"/>
      <c r="AN842" s="1"/>
      <c r="AO842" s="1"/>
    </row>
    <row r="843" spans="1:41" s="18" customFormat="1">
      <c r="A843" s="3"/>
      <c r="B843" s="39"/>
      <c r="C843" s="39"/>
      <c r="D843" s="3"/>
      <c r="E843" s="4"/>
      <c r="F843" s="4"/>
      <c r="G843" s="9"/>
      <c r="H843" s="4"/>
      <c r="I843" s="4"/>
      <c r="J843" s="4"/>
      <c r="K843" s="4"/>
      <c r="L843" s="19"/>
      <c r="M843" s="32"/>
      <c r="N843" s="19"/>
      <c r="O843" s="42"/>
      <c r="P843" s="42"/>
      <c r="Q843" s="42"/>
      <c r="R843" s="42"/>
      <c r="S843" s="114"/>
      <c r="T843" s="42"/>
      <c r="U843" s="42"/>
      <c r="V843" s="42"/>
      <c r="W843" s="42"/>
      <c r="X843" s="42"/>
      <c r="Y843" s="46"/>
      <c r="Z843" s="116"/>
      <c r="AA843" s="120"/>
      <c r="AB843" s="153"/>
      <c r="AC843" s="1"/>
      <c r="AD843" s="1"/>
      <c r="AE843" s="1"/>
      <c r="AF843" s="1"/>
      <c r="AG843" s="1"/>
      <c r="AH843" s="1"/>
      <c r="AI843" s="1"/>
      <c r="AJ843" s="1"/>
      <c r="AK843" s="1"/>
      <c r="AL843" s="1"/>
      <c r="AM843" s="1"/>
      <c r="AN843" s="1"/>
      <c r="AO843" s="1"/>
    </row>
    <row r="844" spans="1:41" s="18" customFormat="1">
      <c r="A844" s="3"/>
      <c r="B844" s="39"/>
      <c r="C844" s="39"/>
      <c r="D844" s="3"/>
      <c r="E844" s="4"/>
      <c r="F844" s="4"/>
      <c r="G844" s="9"/>
      <c r="H844" s="4"/>
      <c r="I844" s="4"/>
      <c r="J844" s="4"/>
      <c r="K844" s="4"/>
      <c r="L844" s="19"/>
      <c r="M844" s="32"/>
      <c r="N844" s="19"/>
      <c r="O844" s="42"/>
      <c r="P844" s="42"/>
      <c r="Q844" s="42"/>
      <c r="R844" s="42"/>
      <c r="S844" s="114"/>
      <c r="T844" s="42"/>
      <c r="U844" s="42"/>
      <c r="V844" s="42"/>
      <c r="W844" s="42"/>
      <c r="X844" s="42"/>
      <c r="Y844" s="46"/>
      <c r="Z844" s="116"/>
      <c r="AA844" s="120"/>
      <c r="AB844" s="153"/>
      <c r="AC844" s="1"/>
      <c r="AD844" s="1"/>
      <c r="AE844" s="1"/>
      <c r="AF844" s="1"/>
      <c r="AG844" s="1"/>
      <c r="AH844" s="1"/>
      <c r="AI844" s="1"/>
      <c r="AJ844" s="1"/>
      <c r="AK844" s="1"/>
      <c r="AL844" s="1"/>
      <c r="AM844" s="1"/>
      <c r="AN844" s="1"/>
      <c r="AO844" s="1"/>
    </row>
    <row r="845" spans="1:41" s="18" customFormat="1">
      <c r="A845" s="3"/>
      <c r="B845" s="39"/>
      <c r="C845" s="39"/>
      <c r="D845" s="3"/>
      <c r="E845" s="4"/>
      <c r="F845" s="4"/>
      <c r="G845" s="9"/>
      <c r="H845" s="4"/>
      <c r="I845" s="4"/>
      <c r="J845" s="4"/>
      <c r="K845" s="4"/>
      <c r="L845" s="19"/>
      <c r="M845" s="32"/>
      <c r="N845" s="19"/>
      <c r="O845" s="42"/>
      <c r="P845" s="42"/>
      <c r="Q845" s="42"/>
      <c r="R845" s="42"/>
      <c r="S845" s="114"/>
      <c r="T845" s="42"/>
      <c r="U845" s="42"/>
      <c r="V845" s="42"/>
      <c r="W845" s="42"/>
      <c r="X845" s="42"/>
      <c r="Y845" s="46"/>
      <c r="Z845" s="116"/>
      <c r="AA845" s="120"/>
      <c r="AB845" s="153"/>
      <c r="AC845" s="1"/>
      <c r="AD845" s="1"/>
      <c r="AE845" s="1"/>
      <c r="AF845" s="1"/>
      <c r="AG845" s="1"/>
      <c r="AH845" s="1"/>
      <c r="AI845" s="1"/>
      <c r="AJ845" s="1"/>
      <c r="AK845" s="1"/>
      <c r="AL845" s="1"/>
      <c r="AM845" s="1"/>
      <c r="AN845" s="1"/>
      <c r="AO845" s="1"/>
    </row>
    <row r="846" spans="1:41" s="18" customFormat="1">
      <c r="A846" s="3"/>
      <c r="B846" s="39"/>
      <c r="C846" s="39"/>
      <c r="D846" s="3"/>
      <c r="E846" s="4"/>
      <c r="F846" s="4"/>
      <c r="G846" s="9"/>
      <c r="H846" s="4"/>
      <c r="I846" s="4"/>
      <c r="J846" s="4"/>
      <c r="K846" s="4"/>
      <c r="L846" s="19"/>
      <c r="M846" s="32"/>
      <c r="N846" s="19"/>
      <c r="O846" s="42"/>
      <c r="P846" s="42"/>
      <c r="Q846" s="42"/>
      <c r="R846" s="42"/>
      <c r="S846" s="114"/>
      <c r="T846" s="42"/>
      <c r="U846" s="42"/>
      <c r="V846" s="42"/>
      <c r="W846" s="42"/>
      <c r="X846" s="42"/>
      <c r="Y846" s="46"/>
      <c r="Z846" s="116"/>
      <c r="AA846" s="120"/>
      <c r="AB846" s="153"/>
      <c r="AC846" s="1"/>
      <c r="AD846" s="1"/>
      <c r="AE846" s="1"/>
      <c r="AF846" s="1"/>
      <c r="AG846" s="1"/>
      <c r="AH846" s="1"/>
      <c r="AI846" s="1"/>
      <c r="AJ846" s="1"/>
      <c r="AK846" s="1"/>
      <c r="AL846" s="1"/>
      <c r="AM846" s="1"/>
      <c r="AN846" s="1"/>
      <c r="AO846" s="1"/>
    </row>
    <row r="847" spans="1:41" s="18" customFormat="1">
      <c r="A847" s="3"/>
      <c r="B847" s="39"/>
      <c r="C847" s="39"/>
      <c r="D847" s="3"/>
      <c r="E847" s="4"/>
      <c r="F847" s="4"/>
      <c r="G847" s="9"/>
      <c r="H847" s="4"/>
      <c r="I847" s="4"/>
      <c r="J847" s="4"/>
      <c r="K847" s="4"/>
      <c r="L847" s="19"/>
      <c r="M847" s="32"/>
      <c r="N847" s="19"/>
      <c r="O847" s="42"/>
      <c r="P847" s="42"/>
      <c r="Q847" s="42"/>
      <c r="R847" s="42"/>
      <c r="S847" s="114"/>
      <c r="T847" s="42"/>
      <c r="U847" s="42"/>
      <c r="V847" s="42"/>
      <c r="W847" s="42"/>
      <c r="X847" s="42"/>
      <c r="Y847" s="46"/>
      <c r="Z847" s="116"/>
      <c r="AA847" s="120"/>
      <c r="AB847" s="153"/>
      <c r="AC847" s="1"/>
      <c r="AD847" s="1"/>
      <c r="AE847" s="1"/>
      <c r="AF847" s="1"/>
      <c r="AG847" s="1"/>
      <c r="AH847" s="1"/>
      <c r="AI847" s="1"/>
      <c r="AJ847" s="1"/>
      <c r="AK847" s="1"/>
      <c r="AL847" s="1"/>
      <c r="AM847" s="1"/>
      <c r="AN847" s="1"/>
      <c r="AO847" s="1"/>
    </row>
    <row r="848" spans="1:41" s="18" customFormat="1">
      <c r="A848" s="3"/>
      <c r="B848" s="39"/>
      <c r="C848" s="39"/>
      <c r="D848" s="3"/>
      <c r="E848" s="4"/>
      <c r="F848" s="4"/>
      <c r="G848" s="9"/>
      <c r="H848" s="4"/>
      <c r="I848" s="4"/>
      <c r="J848" s="4"/>
      <c r="K848" s="4"/>
      <c r="L848" s="19"/>
      <c r="M848" s="32"/>
      <c r="N848" s="19"/>
      <c r="O848" s="42"/>
      <c r="P848" s="42"/>
      <c r="Q848" s="42"/>
      <c r="R848" s="42"/>
      <c r="S848" s="114"/>
      <c r="T848" s="42"/>
      <c r="U848" s="42"/>
      <c r="V848" s="42"/>
      <c r="W848" s="42"/>
      <c r="X848" s="42"/>
      <c r="Y848" s="46"/>
      <c r="Z848" s="116"/>
      <c r="AA848" s="120"/>
      <c r="AB848" s="153"/>
      <c r="AC848" s="1"/>
      <c r="AD848" s="1"/>
      <c r="AE848" s="1"/>
      <c r="AF848" s="1"/>
      <c r="AG848" s="1"/>
      <c r="AH848" s="1"/>
      <c r="AI848" s="1"/>
      <c r="AJ848" s="1"/>
      <c r="AK848" s="1"/>
      <c r="AL848" s="1"/>
      <c r="AM848" s="1"/>
      <c r="AN848" s="1"/>
      <c r="AO848" s="1"/>
    </row>
    <row r="849" spans="1:41" s="18" customFormat="1">
      <c r="A849" s="3"/>
      <c r="B849" s="39"/>
      <c r="C849" s="39"/>
      <c r="D849" s="3"/>
      <c r="E849" s="4"/>
      <c r="F849" s="4"/>
      <c r="G849" s="9"/>
      <c r="H849" s="4"/>
      <c r="I849" s="4"/>
      <c r="J849" s="4"/>
      <c r="K849" s="4"/>
      <c r="L849" s="19"/>
      <c r="M849" s="32"/>
      <c r="N849" s="19"/>
      <c r="O849" s="42"/>
      <c r="P849" s="42"/>
      <c r="Q849" s="42"/>
      <c r="R849" s="42"/>
      <c r="S849" s="114"/>
      <c r="T849" s="42"/>
      <c r="U849" s="42"/>
      <c r="V849" s="42"/>
      <c r="W849" s="42"/>
      <c r="X849" s="42"/>
      <c r="Y849" s="46"/>
      <c r="Z849" s="116"/>
      <c r="AA849" s="120"/>
      <c r="AB849" s="153"/>
      <c r="AC849" s="1"/>
      <c r="AD849" s="1"/>
      <c r="AE849" s="1"/>
      <c r="AF849" s="1"/>
      <c r="AG849" s="1"/>
      <c r="AH849" s="1"/>
      <c r="AI849" s="1"/>
      <c r="AJ849" s="1"/>
      <c r="AK849" s="1"/>
      <c r="AL849" s="1"/>
      <c r="AM849" s="1"/>
      <c r="AN849" s="1"/>
      <c r="AO849" s="1"/>
    </row>
    <row r="850" spans="1:41" s="18" customFormat="1">
      <c r="A850" s="3"/>
      <c r="B850" s="39"/>
      <c r="C850" s="39"/>
      <c r="D850" s="3"/>
      <c r="E850" s="4"/>
      <c r="F850" s="4"/>
      <c r="G850" s="9"/>
      <c r="H850" s="4"/>
      <c r="I850" s="4"/>
      <c r="J850" s="4"/>
      <c r="K850" s="4"/>
      <c r="L850" s="19"/>
      <c r="M850" s="32"/>
      <c r="N850" s="19"/>
      <c r="O850" s="42"/>
      <c r="P850" s="42"/>
      <c r="Q850" s="42"/>
      <c r="R850" s="42"/>
      <c r="S850" s="114"/>
      <c r="T850" s="42"/>
      <c r="U850" s="42"/>
      <c r="V850" s="42"/>
      <c r="W850" s="42"/>
      <c r="X850" s="42"/>
      <c r="Y850" s="46"/>
      <c r="Z850" s="116"/>
      <c r="AA850" s="120"/>
      <c r="AB850" s="153"/>
      <c r="AC850" s="1"/>
      <c r="AD850" s="1"/>
      <c r="AE850" s="1"/>
      <c r="AF850" s="1"/>
      <c r="AG850" s="1"/>
      <c r="AH850" s="1"/>
      <c r="AI850" s="1"/>
      <c r="AJ850" s="1"/>
      <c r="AK850" s="1"/>
      <c r="AL850" s="1"/>
      <c r="AM850" s="1"/>
      <c r="AN850" s="1"/>
      <c r="AO850" s="1"/>
    </row>
    <row r="851" spans="1:41" s="18" customFormat="1">
      <c r="A851" s="3"/>
      <c r="B851" s="39"/>
      <c r="C851" s="39"/>
      <c r="D851" s="3"/>
      <c r="E851" s="4"/>
      <c r="F851" s="4"/>
      <c r="G851" s="9"/>
      <c r="H851" s="4"/>
      <c r="I851" s="4"/>
      <c r="J851" s="4"/>
      <c r="K851" s="4"/>
      <c r="L851" s="19"/>
      <c r="M851" s="32"/>
      <c r="N851" s="19"/>
      <c r="O851" s="42"/>
      <c r="P851" s="42"/>
      <c r="Q851" s="42"/>
      <c r="R851" s="42"/>
      <c r="S851" s="114"/>
      <c r="T851" s="42"/>
      <c r="U851" s="42"/>
      <c r="V851" s="42"/>
      <c r="W851" s="42"/>
      <c r="X851" s="42"/>
      <c r="Y851" s="46"/>
      <c r="Z851" s="116"/>
      <c r="AA851" s="120"/>
      <c r="AB851" s="153"/>
      <c r="AC851" s="1"/>
      <c r="AD851" s="1"/>
      <c r="AE851" s="1"/>
      <c r="AF851" s="1"/>
      <c r="AG851" s="1"/>
      <c r="AH851" s="1"/>
      <c r="AI851" s="1"/>
      <c r="AJ851" s="1"/>
      <c r="AK851" s="1"/>
      <c r="AL851" s="1"/>
      <c r="AM851" s="1"/>
      <c r="AN851" s="1"/>
      <c r="AO851" s="1"/>
    </row>
    <row r="852" spans="1:41" s="18" customFormat="1">
      <c r="A852" s="3"/>
      <c r="B852" s="39"/>
      <c r="C852" s="39"/>
      <c r="D852" s="3"/>
      <c r="E852" s="4"/>
      <c r="F852" s="4"/>
      <c r="G852" s="9"/>
      <c r="H852" s="4"/>
      <c r="I852" s="4"/>
      <c r="J852" s="4"/>
      <c r="K852" s="4"/>
      <c r="L852" s="19"/>
      <c r="M852" s="32"/>
      <c r="N852" s="19"/>
      <c r="O852" s="42"/>
      <c r="P852" s="42"/>
      <c r="Q852" s="42"/>
      <c r="R852" s="42"/>
      <c r="S852" s="114"/>
      <c r="T852" s="42"/>
      <c r="U852" s="42"/>
      <c r="V852" s="42"/>
      <c r="W852" s="42"/>
      <c r="X852" s="42"/>
      <c r="Y852" s="46"/>
      <c r="Z852" s="116"/>
      <c r="AA852" s="120"/>
      <c r="AB852" s="153"/>
      <c r="AC852" s="1"/>
      <c r="AD852" s="1"/>
      <c r="AE852" s="1"/>
      <c r="AF852" s="1"/>
      <c r="AG852" s="1"/>
      <c r="AH852" s="1"/>
      <c r="AI852" s="1"/>
      <c r="AJ852" s="1"/>
      <c r="AK852" s="1"/>
      <c r="AL852" s="1"/>
      <c r="AM852" s="1"/>
      <c r="AN852" s="1"/>
      <c r="AO852" s="1"/>
    </row>
    <row r="853" spans="1:41" s="18" customFormat="1">
      <c r="A853" s="3"/>
      <c r="B853" s="39"/>
      <c r="C853" s="39"/>
      <c r="D853" s="3"/>
      <c r="E853" s="4"/>
      <c r="F853" s="4"/>
      <c r="G853" s="9"/>
      <c r="H853" s="4"/>
      <c r="I853" s="4"/>
      <c r="J853" s="4"/>
      <c r="K853" s="4"/>
      <c r="L853" s="19"/>
      <c r="M853" s="32"/>
      <c r="N853" s="19"/>
      <c r="O853" s="42"/>
      <c r="P853" s="42"/>
      <c r="Q853" s="42"/>
      <c r="R853" s="42"/>
      <c r="S853" s="114"/>
      <c r="T853" s="42"/>
      <c r="U853" s="42"/>
      <c r="V853" s="42"/>
      <c r="W853" s="42"/>
      <c r="X853" s="42"/>
      <c r="Y853" s="46"/>
      <c r="Z853" s="116"/>
      <c r="AA853" s="120"/>
      <c r="AB853" s="153"/>
      <c r="AC853" s="1"/>
      <c r="AD853" s="1"/>
      <c r="AE853" s="1"/>
      <c r="AF853" s="1"/>
      <c r="AG853" s="1"/>
      <c r="AH853" s="1"/>
      <c r="AI853" s="1"/>
      <c r="AJ853" s="1"/>
      <c r="AK853" s="1"/>
      <c r="AL853" s="1"/>
      <c r="AM853" s="1"/>
      <c r="AN853" s="1"/>
      <c r="AO853" s="1"/>
    </row>
  </sheetData>
  <sheetProtection formatRows="0"/>
  <mergeCells count="1">
    <mergeCell ref="Q797:R797"/>
  </mergeCells>
  <printOptions gridLines="1"/>
  <pageMargins left="0.78740157480314965" right="0.39370078740157483" top="0.98425196850393704" bottom="0.98425196850393704" header="0.51181102362204722" footer="0.51181102362204722"/>
  <pageSetup paperSize="9" scale="65" orientation="landscape" horizontalDpi="1200" verticalDpi="1200" r:id="rId1"/>
  <headerFooter alignWithMargins="0">
    <oddHeader>&amp;L&amp;D</oddHeader>
    <oddFooter>&amp;LIncentive budget versie 2017&amp;C&amp;P&amp;R&amp;A</oddFooter>
  </headerFooter>
  <rowBreaks count="4" manualBreakCount="4">
    <brk id="176" max="25" man="1"/>
    <brk id="529" max="16383" man="1"/>
    <brk id="618" max="16383" man="1"/>
    <brk id="708" max="25" man="1"/>
  </rowBreaks>
  <ignoredErrors>
    <ignoredError sqref="A133:A166 A194:A204 A207:A269 A276:A306 A314:A347 A427:A465 A467:A494 A496:A529 A598:A666 A668:A703 A722:A740 A763:A775 A782:A789 A705:A706 A121:A130 A349:A391 A393:A425 A117:A119 A745:A758 A168:A191 A708:A720 A777:A780 A742:A743" numberStoredAsText="1"/>
  </ignoredErrors>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20"/>
  <sheetViews>
    <sheetView workbookViewId="0">
      <selection activeCell="F27" sqref="F27"/>
    </sheetView>
  </sheetViews>
  <sheetFormatPr defaultRowHeight="12.6"/>
  <cols>
    <col min="1" max="1" width="26.36328125" customWidth="1"/>
    <col min="2" max="2" width="9.6328125" customWidth="1"/>
    <col min="3" max="3" width="22.08984375" customWidth="1"/>
    <col min="4" max="4" width="17.26953125" customWidth="1"/>
    <col min="5" max="5" width="26.36328125" customWidth="1"/>
    <col min="6" max="6" width="18.08984375" customWidth="1"/>
    <col min="7" max="7" width="11.6328125" customWidth="1"/>
    <col min="8" max="8" width="7.7265625" customWidth="1"/>
  </cols>
  <sheetData>
    <row r="1" spans="1:8" ht="13.2" thickBot="1"/>
    <row r="2" spans="1:8" ht="13.2" thickBot="1">
      <c r="A2" s="251" t="s">
        <v>1064</v>
      </c>
      <c r="B2" s="252"/>
      <c r="C2" s="253"/>
      <c r="D2" s="253"/>
    </row>
    <row r="7" spans="1:8" ht="13.8">
      <c r="A7" s="232" t="s">
        <v>1063</v>
      </c>
      <c r="C7" s="242" t="s">
        <v>1065</v>
      </c>
      <c r="D7" s="231"/>
      <c r="E7" s="231"/>
      <c r="F7" s="243">
        <v>0</v>
      </c>
      <c r="G7" s="231"/>
      <c r="H7" s="231"/>
    </row>
    <row r="8" spans="1:8" ht="13.8">
      <c r="C8" s="235" t="s">
        <v>1128</v>
      </c>
      <c r="D8" s="231"/>
      <c r="E8" s="231"/>
      <c r="F8" s="231"/>
      <c r="G8" s="231"/>
      <c r="H8" s="231"/>
    </row>
    <row r="9" spans="1:8">
      <c r="C9" s="249" t="s">
        <v>1045</v>
      </c>
      <c r="D9" s="249"/>
      <c r="E9" s="249"/>
      <c r="F9" s="231"/>
      <c r="G9" s="236">
        <v>0</v>
      </c>
      <c r="H9" s="231"/>
    </row>
    <row r="10" spans="1:8">
      <c r="C10" s="249" t="s">
        <v>1049</v>
      </c>
      <c r="D10" s="249"/>
      <c r="E10" s="237">
        <v>0</v>
      </c>
      <c r="F10" s="231"/>
      <c r="G10" s="234">
        <f>F7*E10</f>
        <v>0</v>
      </c>
      <c r="H10" s="231"/>
    </row>
    <row r="11" spans="1:8">
      <c r="C11" s="231" t="s">
        <v>1071</v>
      </c>
      <c r="D11" s="231"/>
      <c r="E11" s="237">
        <v>0</v>
      </c>
      <c r="F11" s="231"/>
      <c r="G11" s="234">
        <f>F8*E10</f>
        <v>0</v>
      </c>
      <c r="H11" s="231"/>
    </row>
    <row r="12" spans="1:8">
      <c r="C12" s="231" t="s">
        <v>1120</v>
      </c>
      <c r="D12" s="231"/>
      <c r="E12" s="237">
        <v>0</v>
      </c>
      <c r="F12" s="238"/>
      <c r="G12" s="239">
        <f>F7*E12</f>
        <v>0</v>
      </c>
      <c r="H12" s="233" t="s">
        <v>1046</v>
      </c>
    </row>
    <row r="13" spans="1:8">
      <c r="C13" s="231"/>
      <c r="D13" s="231"/>
      <c r="E13" s="240"/>
      <c r="F13" s="241"/>
      <c r="G13" s="244">
        <f>G9+G10+G11+G12</f>
        <v>0</v>
      </c>
      <c r="H13" s="231"/>
    </row>
    <row r="14" spans="1:8" ht="13.8">
      <c r="C14" s="235" t="s">
        <v>1066</v>
      </c>
      <c r="D14" s="231"/>
      <c r="E14" s="231"/>
      <c r="F14" s="243">
        <f>F7-G13</f>
        <v>0</v>
      </c>
      <c r="G14" s="241"/>
      <c r="H14" s="241"/>
    </row>
    <row r="15" spans="1:8">
      <c r="C15" s="231"/>
      <c r="D15" s="231"/>
      <c r="E15" s="231"/>
      <c r="F15" s="231"/>
      <c r="G15" s="231"/>
      <c r="H15" s="231"/>
    </row>
    <row r="16" spans="1:8">
      <c r="C16" s="77"/>
      <c r="D16" s="77"/>
      <c r="E16" s="77"/>
      <c r="F16" s="77"/>
      <c r="G16" s="77"/>
      <c r="H16" s="77"/>
    </row>
    <row r="17" spans="1:8">
      <c r="C17" s="77"/>
      <c r="D17" s="77"/>
      <c r="E17" s="77"/>
      <c r="F17" s="77"/>
      <c r="G17" s="77"/>
      <c r="H17" s="77"/>
    </row>
    <row r="18" spans="1:8">
      <c r="A18" s="250" t="s">
        <v>1147</v>
      </c>
      <c r="B18" s="250"/>
      <c r="C18" s="250"/>
      <c r="D18" s="250"/>
      <c r="E18" s="250"/>
      <c r="F18" s="250"/>
      <c r="G18" s="250"/>
      <c r="H18" s="250"/>
    </row>
    <row r="19" spans="1:8">
      <c r="A19" s="250"/>
      <c r="B19" s="250"/>
      <c r="C19" s="250"/>
      <c r="D19" s="250"/>
      <c r="E19" s="250"/>
      <c r="F19" s="250"/>
      <c r="G19" s="250"/>
      <c r="H19" s="250"/>
    </row>
    <row r="20" spans="1:8">
      <c r="A20" s="250"/>
      <c r="B20" s="250"/>
      <c r="C20" s="250"/>
      <c r="D20" s="250"/>
      <c r="E20" s="250"/>
      <c r="F20" s="250"/>
      <c r="G20" s="250"/>
      <c r="H20" s="25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S626"/>
  <sheetViews>
    <sheetView zoomScale="90" zoomScaleNormal="90" workbookViewId="0">
      <selection activeCell="P599" sqref="P599"/>
    </sheetView>
  </sheetViews>
  <sheetFormatPr defaultColWidth="8.7265625" defaultRowHeight="12.6"/>
  <cols>
    <col min="5" max="5" width="35.36328125" bestFit="1" customWidth="1"/>
    <col min="10" max="10" width="11.7265625" customWidth="1"/>
    <col min="16" max="16" width="14.453125" customWidth="1"/>
  </cols>
  <sheetData>
    <row r="1" spans="1:17">
      <c r="A1">
        <v>1000</v>
      </c>
      <c r="B1" t="s">
        <v>217</v>
      </c>
      <c r="J1" s="313" t="s">
        <v>849</v>
      </c>
      <c r="K1" s="306" t="s">
        <v>1103</v>
      </c>
      <c r="L1" s="307"/>
      <c r="M1" s="307"/>
      <c r="N1" s="308"/>
      <c r="Q1">
        <v>0</v>
      </c>
    </row>
    <row r="2" spans="1:17">
      <c r="D2">
        <v>1001</v>
      </c>
      <c r="E2" t="s">
        <v>7</v>
      </c>
      <c r="F2">
        <v>0</v>
      </c>
      <c r="J2" s="309"/>
      <c r="K2" s="310" t="s">
        <v>851</v>
      </c>
      <c r="L2" s="311"/>
      <c r="M2" s="311"/>
      <c r="N2" s="312"/>
      <c r="O2">
        <v>1001</v>
      </c>
      <c r="P2" t="s">
        <v>7</v>
      </c>
      <c r="Q2">
        <f>D2-O2</f>
        <v>0</v>
      </c>
    </row>
    <row r="3" spans="1:17">
      <c r="D3">
        <v>1002</v>
      </c>
      <c r="E3" t="s">
        <v>8</v>
      </c>
      <c r="F3">
        <v>0</v>
      </c>
      <c r="J3" s="309"/>
      <c r="K3" s="310" t="s">
        <v>850</v>
      </c>
      <c r="L3" s="311"/>
      <c r="M3" s="311"/>
      <c r="N3" s="312"/>
      <c r="O3">
        <v>1002</v>
      </c>
      <c r="P3" t="s">
        <v>8</v>
      </c>
      <c r="Q3">
        <f t="shared" ref="Q3:Q67" si="0">D3-O3</f>
        <v>0</v>
      </c>
    </row>
    <row r="4" spans="1:17">
      <c r="D4">
        <v>1003</v>
      </c>
      <c r="E4" t="s">
        <v>9</v>
      </c>
      <c r="F4">
        <v>0</v>
      </c>
      <c r="J4" s="309"/>
      <c r="K4" s="310" t="s">
        <v>852</v>
      </c>
      <c r="L4" s="311"/>
      <c r="M4" s="311"/>
      <c r="N4" s="312"/>
      <c r="O4">
        <v>1003</v>
      </c>
      <c r="P4" t="s">
        <v>9</v>
      </c>
      <c r="Q4">
        <f t="shared" si="0"/>
        <v>0</v>
      </c>
    </row>
    <row r="5" spans="1:17">
      <c r="D5">
        <v>1004</v>
      </c>
      <c r="E5" t="s">
        <v>860</v>
      </c>
      <c r="F5">
        <v>0</v>
      </c>
      <c r="J5" s="309"/>
      <c r="K5" s="310" t="s">
        <v>1102</v>
      </c>
      <c r="L5" s="311"/>
      <c r="M5" s="311"/>
      <c r="N5" s="312"/>
      <c r="O5">
        <v>1004</v>
      </c>
      <c r="P5" t="s">
        <v>860</v>
      </c>
      <c r="Q5">
        <f t="shared" si="0"/>
        <v>0</v>
      </c>
    </row>
    <row r="6" spans="1:17">
      <c r="D6">
        <v>1006</v>
      </c>
      <c r="E6" t="s">
        <v>10</v>
      </c>
      <c r="F6">
        <v>0</v>
      </c>
      <c r="J6" s="309"/>
      <c r="K6" s="311"/>
      <c r="L6" s="311"/>
      <c r="M6" s="311"/>
      <c r="N6" s="312"/>
      <c r="O6">
        <v>1006</v>
      </c>
      <c r="P6" t="s">
        <v>10</v>
      </c>
      <c r="Q6">
        <f t="shared" si="0"/>
        <v>0</v>
      </c>
    </row>
    <row r="7" spans="1:17">
      <c r="D7">
        <v>1008</v>
      </c>
      <c r="E7" t="s">
        <v>658</v>
      </c>
      <c r="F7">
        <v>0</v>
      </c>
      <c r="J7" s="309"/>
      <c r="K7" s="311"/>
      <c r="L7" s="311"/>
      <c r="M7" s="311"/>
      <c r="N7" s="312"/>
      <c r="O7">
        <v>1008</v>
      </c>
      <c r="P7" t="s">
        <v>658</v>
      </c>
      <c r="Q7">
        <f t="shared" si="0"/>
        <v>0</v>
      </c>
    </row>
    <row r="8" spans="1:17">
      <c r="D8">
        <v>1009</v>
      </c>
      <c r="E8" t="s">
        <v>639</v>
      </c>
      <c r="F8">
        <v>0</v>
      </c>
      <c r="J8" s="314" t="s">
        <v>1100</v>
      </c>
      <c r="K8" s="311" t="s">
        <v>1104</v>
      </c>
      <c r="L8" s="311"/>
      <c r="M8" s="311"/>
      <c r="N8" s="312"/>
      <c r="O8">
        <v>1009</v>
      </c>
      <c r="P8" t="s">
        <v>639</v>
      </c>
      <c r="Q8">
        <f t="shared" si="0"/>
        <v>0</v>
      </c>
    </row>
    <row r="9" spans="1:17">
      <c r="D9">
        <v>1010</v>
      </c>
      <c r="E9" t="s">
        <v>640</v>
      </c>
      <c r="F9">
        <v>0</v>
      </c>
      <c r="J9" s="309"/>
      <c r="K9" s="311" t="s">
        <v>853</v>
      </c>
      <c r="L9" s="311" t="s">
        <v>858</v>
      </c>
      <c r="M9" s="311"/>
      <c r="N9" s="312"/>
      <c r="O9">
        <v>1010</v>
      </c>
      <c r="P9" t="s">
        <v>640</v>
      </c>
      <c r="Q9">
        <f t="shared" si="0"/>
        <v>0</v>
      </c>
    </row>
    <row r="10" spans="1:17">
      <c r="D10">
        <v>1015</v>
      </c>
      <c r="E10" t="s">
        <v>641</v>
      </c>
      <c r="F10">
        <v>0</v>
      </c>
      <c r="J10" s="309"/>
      <c r="K10" s="311" t="s">
        <v>854</v>
      </c>
      <c r="L10" s="311" t="s">
        <v>856</v>
      </c>
      <c r="M10" s="311"/>
      <c r="N10" s="312"/>
      <c r="O10">
        <v>1015</v>
      </c>
      <c r="P10" t="s">
        <v>641</v>
      </c>
      <c r="Q10">
        <f t="shared" si="0"/>
        <v>0</v>
      </c>
    </row>
    <row r="11" spans="1:17">
      <c r="D11">
        <v>1020</v>
      </c>
      <c r="E11" t="s">
        <v>18</v>
      </c>
      <c r="F11">
        <v>0</v>
      </c>
      <c r="J11" s="309"/>
      <c r="K11" s="311" t="s">
        <v>854</v>
      </c>
      <c r="L11" s="311" t="s">
        <v>856</v>
      </c>
      <c r="M11" s="311"/>
      <c r="N11" s="312"/>
      <c r="O11">
        <v>1020</v>
      </c>
      <c r="P11" t="s">
        <v>18</v>
      </c>
      <c r="Q11">
        <f t="shared" si="0"/>
        <v>0</v>
      </c>
    </row>
    <row r="12" spans="1:17">
      <c r="D12">
        <v>1021</v>
      </c>
      <c r="E12" t="s">
        <v>642</v>
      </c>
      <c r="F12">
        <v>0</v>
      </c>
      <c r="J12" s="309"/>
      <c r="K12" s="311" t="s">
        <v>855</v>
      </c>
      <c r="L12" s="311" t="s">
        <v>857</v>
      </c>
      <c r="M12" s="311"/>
      <c r="N12" s="312"/>
      <c r="O12">
        <v>1021</v>
      </c>
      <c r="P12" t="s">
        <v>642</v>
      </c>
      <c r="Q12">
        <f t="shared" si="0"/>
        <v>0</v>
      </c>
    </row>
    <row r="13" spans="1:17">
      <c r="D13">
        <v>1039</v>
      </c>
      <c r="E13" t="s">
        <v>643</v>
      </c>
      <c r="F13">
        <v>0</v>
      </c>
      <c r="J13" s="309"/>
      <c r="K13" s="311"/>
      <c r="L13" s="311"/>
      <c r="M13" s="311"/>
      <c r="N13" s="312"/>
      <c r="O13">
        <v>1039</v>
      </c>
      <c r="P13" t="s">
        <v>643</v>
      </c>
      <c r="Q13">
        <f t="shared" si="0"/>
        <v>0</v>
      </c>
    </row>
    <row r="14" spans="1:17">
      <c r="D14">
        <v>1040</v>
      </c>
      <c r="E14" t="s">
        <v>88</v>
      </c>
      <c r="F14">
        <v>0</v>
      </c>
      <c r="J14" s="314" t="s">
        <v>1101</v>
      </c>
      <c r="K14" s="311" t="s">
        <v>1099</v>
      </c>
      <c r="L14" s="311"/>
      <c r="M14" s="311"/>
      <c r="N14" s="312"/>
      <c r="O14">
        <v>1040</v>
      </c>
      <c r="P14" t="s">
        <v>88</v>
      </c>
      <c r="Q14">
        <f t="shared" si="0"/>
        <v>0</v>
      </c>
    </row>
    <row r="15" spans="1:17">
      <c r="D15">
        <v>1044</v>
      </c>
      <c r="E15" t="s">
        <v>659</v>
      </c>
      <c r="F15">
        <v>0</v>
      </c>
      <c r="J15" s="309"/>
      <c r="K15" s="311" t="s">
        <v>859</v>
      </c>
      <c r="L15" s="311"/>
      <c r="M15" s="311"/>
      <c r="N15" s="312"/>
      <c r="O15">
        <v>1044</v>
      </c>
      <c r="P15" t="s">
        <v>659</v>
      </c>
      <c r="Q15">
        <f t="shared" si="0"/>
        <v>0</v>
      </c>
    </row>
    <row r="16" spans="1:17">
      <c r="D16">
        <v>1046</v>
      </c>
      <c r="E16" t="s">
        <v>861</v>
      </c>
      <c r="F16">
        <v>0</v>
      </c>
      <c r="J16" s="309"/>
      <c r="K16" s="311"/>
      <c r="L16" s="311"/>
      <c r="M16" s="311"/>
      <c r="N16" s="312"/>
      <c r="O16">
        <v>1046</v>
      </c>
      <c r="P16" t="s">
        <v>861</v>
      </c>
      <c r="Q16">
        <f t="shared" si="0"/>
        <v>0</v>
      </c>
    </row>
    <row r="17" spans="1:17">
      <c r="D17">
        <v>1047</v>
      </c>
      <c r="E17" t="s">
        <v>862</v>
      </c>
      <c r="F17">
        <v>0</v>
      </c>
      <c r="J17" s="314" t="s">
        <v>1107</v>
      </c>
      <c r="K17" s="315"/>
      <c r="L17" s="315"/>
      <c r="M17" s="315"/>
      <c r="N17" s="312"/>
      <c r="O17">
        <v>1047</v>
      </c>
      <c r="P17" t="s">
        <v>862</v>
      </c>
      <c r="Q17">
        <f t="shared" si="0"/>
        <v>0</v>
      </c>
    </row>
    <row r="18" spans="1:17">
      <c r="D18">
        <v>1048</v>
      </c>
      <c r="E18" t="s">
        <v>863</v>
      </c>
      <c r="F18">
        <v>0</v>
      </c>
      <c r="J18" s="317" t="s">
        <v>1108</v>
      </c>
      <c r="K18" s="315"/>
      <c r="L18" s="315"/>
      <c r="M18" s="315"/>
      <c r="N18" s="312"/>
      <c r="O18">
        <v>1048</v>
      </c>
      <c r="P18" t="s">
        <v>863</v>
      </c>
      <c r="Q18">
        <f t="shared" si="0"/>
        <v>0</v>
      </c>
    </row>
    <row r="19" spans="1:17">
      <c r="D19">
        <v>1049</v>
      </c>
      <c r="E19" t="s">
        <v>864</v>
      </c>
      <c r="F19">
        <v>0</v>
      </c>
      <c r="J19" s="318" t="s">
        <v>1106</v>
      </c>
      <c r="K19" s="316"/>
      <c r="L19" s="316"/>
      <c r="M19" s="316"/>
      <c r="N19" s="319"/>
      <c r="O19">
        <v>1049</v>
      </c>
      <c r="P19" t="s">
        <v>864</v>
      </c>
      <c r="Q19">
        <f t="shared" si="0"/>
        <v>0</v>
      </c>
    </row>
    <row r="20" spans="1:17">
      <c r="D20">
        <v>1050</v>
      </c>
      <c r="E20" t="s">
        <v>865</v>
      </c>
      <c r="F20">
        <v>0</v>
      </c>
      <c r="J20" s="297"/>
      <c r="K20" s="297"/>
      <c r="L20" s="297"/>
      <c r="M20" s="297"/>
      <c r="N20" s="297"/>
      <c r="O20">
        <v>1050</v>
      </c>
      <c r="P20" t="s">
        <v>865</v>
      </c>
      <c r="Q20">
        <f>D20-O20</f>
        <v>0</v>
      </c>
    </row>
    <row r="21" spans="1:17" ht="13.2">
      <c r="D21">
        <v>1051</v>
      </c>
      <c r="E21" t="s">
        <v>866</v>
      </c>
      <c r="F21">
        <v>0</v>
      </c>
      <c r="J21" s="305"/>
      <c r="K21" s="297"/>
      <c r="L21" s="297"/>
      <c r="M21" s="297"/>
      <c r="N21" s="297"/>
      <c r="O21">
        <v>1051</v>
      </c>
      <c r="P21" t="s">
        <v>866</v>
      </c>
      <c r="Q21">
        <f t="shared" si="0"/>
        <v>0</v>
      </c>
    </row>
    <row r="22" spans="1:17">
      <c r="A22">
        <v>1100</v>
      </c>
      <c r="B22" t="s">
        <v>218</v>
      </c>
      <c r="F22">
        <v>0</v>
      </c>
      <c r="Q22">
        <f t="shared" si="0"/>
        <v>0</v>
      </c>
    </row>
    <row r="23" spans="1:17">
      <c r="D23">
        <v>1101</v>
      </c>
      <c r="E23" t="s">
        <v>867</v>
      </c>
      <c r="F23">
        <v>0</v>
      </c>
      <c r="O23">
        <v>1101</v>
      </c>
      <c r="P23" t="s">
        <v>867</v>
      </c>
      <c r="Q23">
        <f t="shared" si="0"/>
        <v>0</v>
      </c>
    </row>
    <row r="24" spans="1:17">
      <c r="D24">
        <v>1102</v>
      </c>
      <c r="E24" t="s">
        <v>650</v>
      </c>
      <c r="F24">
        <v>0</v>
      </c>
      <c r="O24">
        <v>1102</v>
      </c>
      <c r="P24" t="s">
        <v>650</v>
      </c>
      <c r="Q24">
        <f t="shared" si="0"/>
        <v>0</v>
      </c>
    </row>
    <row r="25" spans="1:17">
      <c r="D25">
        <v>1103</v>
      </c>
      <c r="E25" t="s">
        <v>868</v>
      </c>
      <c r="F25">
        <v>0</v>
      </c>
      <c r="O25">
        <v>1103</v>
      </c>
      <c r="P25" t="s">
        <v>868</v>
      </c>
      <c r="Q25">
        <f t="shared" si="0"/>
        <v>0</v>
      </c>
    </row>
    <row r="26" spans="1:17">
      <c r="D26">
        <v>1104</v>
      </c>
      <c r="E26" t="s">
        <v>267</v>
      </c>
      <c r="F26">
        <v>0</v>
      </c>
      <c r="O26">
        <v>1104</v>
      </c>
      <c r="P26" t="s">
        <v>267</v>
      </c>
      <c r="Q26">
        <f t="shared" si="0"/>
        <v>0</v>
      </c>
    </row>
    <row r="27" spans="1:17">
      <c r="D27">
        <v>1105</v>
      </c>
      <c r="E27" t="s">
        <v>268</v>
      </c>
      <c r="F27">
        <v>0</v>
      </c>
      <c r="O27">
        <v>1105</v>
      </c>
      <c r="P27" t="s">
        <v>268</v>
      </c>
      <c r="Q27">
        <f t="shared" si="0"/>
        <v>0</v>
      </c>
    </row>
    <row r="28" spans="1:17">
      <c r="D28">
        <v>1106</v>
      </c>
      <c r="E28" t="s">
        <v>269</v>
      </c>
      <c r="F28">
        <v>0</v>
      </c>
      <c r="O28">
        <v>1106</v>
      </c>
      <c r="P28" t="s">
        <v>269</v>
      </c>
      <c r="Q28">
        <f t="shared" si="0"/>
        <v>0</v>
      </c>
    </row>
    <row r="29" spans="1:17">
      <c r="D29">
        <v>1107</v>
      </c>
      <c r="E29" t="s">
        <v>652</v>
      </c>
      <c r="F29">
        <v>0</v>
      </c>
      <c r="O29">
        <v>1107</v>
      </c>
      <c r="P29" t="s">
        <v>652</v>
      </c>
      <c r="Q29">
        <f t="shared" si="0"/>
        <v>0</v>
      </c>
    </row>
    <row r="30" spans="1:17">
      <c r="D30">
        <v>1109</v>
      </c>
      <c r="E30" t="s">
        <v>11</v>
      </c>
      <c r="F30">
        <v>0</v>
      </c>
      <c r="O30">
        <v>1109</v>
      </c>
      <c r="P30" t="s">
        <v>11</v>
      </c>
      <c r="Q30">
        <f t="shared" si="0"/>
        <v>0</v>
      </c>
    </row>
    <row r="31" spans="1:17">
      <c r="D31">
        <v>1110</v>
      </c>
      <c r="E31" t="s">
        <v>12</v>
      </c>
      <c r="F31">
        <v>0</v>
      </c>
      <c r="O31">
        <v>1110</v>
      </c>
      <c r="P31" t="s">
        <v>12</v>
      </c>
      <c r="Q31">
        <f t="shared" si="0"/>
        <v>0</v>
      </c>
    </row>
    <row r="32" spans="1:17">
      <c r="D32">
        <v>1111</v>
      </c>
      <c r="E32" t="s">
        <v>13</v>
      </c>
      <c r="F32">
        <v>0</v>
      </c>
      <c r="O32">
        <v>1111</v>
      </c>
      <c r="P32" t="s">
        <v>13</v>
      </c>
      <c r="Q32">
        <f t="shared" si="0"/>
        <v>0</v>
      </c>
    </row>
    <row r="33" spans="1:17">
      <c r="A33">
        <v>1200</v>
      </c>
      <c r="B33" t="s">
        <v>14</v>
      </c>
      <c r="F33">
        <v>0</v>
      </c>
      <c r="Q33">
        <f t="shared" si="0"/>
        <v>0</v>
      </c>
    </row>
    <row r="34" spans="1:17">
      <c r="D34">
        <v>1202</v>
      </c>
      <c r="E34" t="s">
        <v>15</v>
      </c>
      <c r="F34">
        <v>0</v>
      </c>
      <c r="O34">
        <v>1202</v>
      </c>
      <c r="P34" t="s">
        <v>15</v>
      </c>
      <c r="Q34">
        <f t="shared" si="0"/>
        <v>0</v>
      </c>
    </row>
    <row r="35" spans="1:17">
      <c r="D35">
        <v>1205</v>
      </c>
      <c r="E35" t="s">
        <v>869</v>
      </c>
      <c r="F35">
        <v>0</v>
      </c>
      <c r="O35">
        <v>1205</v>
      </c>
      <c r="P35" t="s">
        <v>869</v>
      </c>
      <c r="Q35">
        <f t="shared" si="0"/>
        <v>0</v>
      </c>
    </row>
    <row r="36" spans="1:17">
      <c r="D36">
        <v>1206</v>
      </c>
      <c r="E36" t="s">
        <v>270</v>
      </c>
      <c r="F36">
        <v>0</v>
      </c>
      <c r="O36">
        <v>1206</v>
      </c>
      <c r="P36" t="s">
        <v>270</v>
      </c>
      <c r="Q36">
        <f t="shared" si="0"/>
        <v>0</v>
      </c>
    </row>
    <row r="37" spans="1:17">
      <c r="D37">
        <v>1208</v>
      </c>
      <c r="E37" t="s">
        <v>271</v>
      </c>
      <c r="F37">
        <v>0</v>
      </c>
      <c r="O37">
        <v>1208</v>
      </c>
      <c r="P37" t="s">
        <v>271</v>
      </c>
      <c r="Q37">
        <f t="shared" si="0"/>
        <v>0</v>
      </c>
    </row>
    <row r="38" spans="1:17">
      <c r="D38">
        <v>1245</v>
      </c>
      <c r="E38" t="s">
        <v>17</v>
      </c>
      <c r="F38">
        <v>0</v>
      </c>
      <c r="O38">
        <v>1245</v>
      </c>
      <c r="P38" t="s">
        <v>17</v>
      </c>
      <c r="Q38">
        <f t="shared" si="0"/>
        <v>0</v>
      </c>
    </row>
    <row r="39" spans="1:17">
      <c r="D39">
        <v>1250</v>
      </c>
      <c r="E39" t="s">
        <v>870</v>
      </c>
      <c r="F39">
        <v>0</v>
      </c>
      <c r="O39">
        <v>1250</v>
      </c>
      <c r="P39" t="s">
        <v>870</v>
      </c>
      <c r="Q39">
        <f t="shared" si="0"/>
        <v>0</v>
      </c>
    </row>
    <row r="40" spans="1:17">
      <c r="D40">
        <v>1251</v>
      </c>
      <c r="E40" t="s">
        <v>272</v>
      </c>
      <c r="F40">
        <v>0</v>
      </c>
      <c r="O40">
        <v>1251</v>
      </c>
      <c r="P40" t="s">
        <v>272</v>
      </c>
      <c r="Q40">
        <f t="shared" si="0"/>
        <v>0</v>
      </c>
    </row>
    <row r="41" spans="1:17">
      <c r="D41">
        <v>1252</v>
      </c>
      <c r="E41" t="s">
        <v>871</v>
      </c>
      <c r="F41">
        <v>0</v>
      </c>
      <c r="O41">
        <v>1252</v>
      </c>
      <c r="P41" t="s">
        <v>661</v>
      </c>
      <c r="Q41">
        <f t="shared" si="0"/>
        <v>0</v>
      </c>
    </row>
    <row r="42" spans="1:17">
      <c r="D42">
        <v>1253</v>
      </c>
      <c r="E42" t="s">
        <v>273</v>
      </c>
      <c r="F42">
        <v>0</v>
      </c>
      <c r="O42">
        <v>1253</v>
      </c>
      <c r="P42" t="s">
        <v>273</v>
      </c>
      <c r="Q42">
        <f t="shared" si="0"/>
        <v>0</v>
      </c>
    </row>
    <row r="43" spans="1:17">
      <c r="D43">
        <v>1291</v>
      </c>
      <c r="E43" t="s">
        <v>586</v>
      </c>
      <c r="F43">
        <v>0</v>
      </c>
      <c r="O43">
        <v>1291</v>
      </c>
      <c r="P43" t="s">
        <v>586</v>
      </c>
      <c r="Q43">
        <f t="shared" si="0"/>
        <v>0</v>
      </c>
    </row>
    <row r="44" spans="1:17">
      <c r="A44">
        <v>1300</v>
      </c>
      <c r="B44" t="s">
        <v>18</v>
      </c>
      <c r="F44">
        <v>0</v>
      </c>
      <c r="Q44">
        <f t="shared" si="0"/>
        <v>0</v>
      </c>
    </row>
    <row r="45" spans="1:17">
      <c r="D45">
        <v>1301</v>
      </c>
      <c r="E45" t="s">
        <v>18</v>
      </c>
      <c r="F45">
        <v>0</v>
      </c>
      <c r="O45">
        <v>1301</v>
      </c>
      <c r="P45" t="s">
        <v>18</v>
      </c>
      <c r="Q45">
        <f t="shared" si="0"/>
        <v>0</v>
      </c>
    </row>
    <row r="46" spans="1:17">
      <c r="D46">
        <v>1302</v>
      </c>
      <c r="E46" t="s">
        <v>662</v>
      </c>
      <c r="F46">
        <v>0</v>
      </c>
      <c r="O46">
        <v>1302</v>
      </c>
      <c r="P46" t="s">
        <v>662</v>
      </c>
      <c r="Q46">
        <f t="shared" si="0"/>
        <v>0</v>
      </c>
    </row>
    <row r="47" spans="1:17">
      <c r="D47" s="220">
        <v>1303</v>
      </c>
      <c r="E47" s="221" t="s">
        <v>1048</v>
      </c>
      <c r="F47">
        <v>0</v>
      </c>
      <c r="O47">
        <v>1303</v>
      </c>
      <c r="P47" s="77" t="s">
        <v>1048</v>
      </c>
      <c r="Q47">
        <f t="shared" si="0"/>
        <v>0</v>
      </c>
    </row>
    <row r="48" spans="1:17">
      <c r="D48">
        <v>1304</v>
      </c>
      <c r="E48" t="s">
        <v>663</v>
      </c>
      <c r="F48">
        <v>0</v>
      </c>
      <c r="O48">
        <v>1304</v>
      </c>
      <c r="P48" t="s">
        <v>663</v>
      </c>
      <c r="Q48">
        <f t="shared" si="0"/>
        <v>0</v>
      </c>
    </row>
    <row r="49" spans="1:17">
      <c r="D49">
        <v>1306</v>
      </c>
      <c r="E49" t="s">
        <v>585</v>
      </c>
      <c r="F49">
        <v>0</v>
      </c>
      <c r="O49">
        <v>1306</v>
      </c>
      <c r="P49" t="s">
        <v>585</v>
      </c>
      <c r="Q49">
        <f t="shared" si="0"/>
        <v>0</v>
      </c>
    </row>
    <row r="50" spans="1:17">
      <c r="D50">
        <v>1310</v>
      </c>
      <c r="E50" t="s">
        <v>9</v>
      </c>
      <c r="F50">
        <v>0</v>
      </c>
      <c r="O50">
        <v>1310</v>
      </c>
      <c r="P50" t="s">
        <v>9</v>
      </c>
      <c r="Q50">
        <f t="shared" si="0"/>
        <v>0</v>
      </c>
    </row>
    <row r="51" spans="1:17">
      <c r="D51">
        <v>1311</v>
      </c>
      <c r="E51" t="s">
        <v>19</v>
      </c>
      <c r="F51">
        <v>0</v>
      </c>
      <c r="O51">
        <v>1311</v>
      </c>
      <c r="P51" t="s">
        <v>19</v>
      </c>
      <c r="Q51">
        <f t="shared" si="0"/>
        <v>0</v>
      </c>
    </row>
    <row r="52" spans="1:17">
      <c r="D52">
        <v>1345</v>
      </c>
      <c r="E52" t="s">
        <v>17</v>
      </c>
      <c r="F52">
        <v>0</v>
      </c>
      <c r="O52">
        <v>1345</v>
      </c>
      <c r="P52" t="s">
        <v>17</v>
      </c>
      <c r="Q52">
        <f t="shared" si="0"/>
        <v>0</v>
      </c>
    </row>
    <row r="53" spans="1:17">
      <c r="D53">
        <v>1350</v>
      </c>
      <c r="E53" t="s">
        <v>870</v>
      </c>
      <c r="F53">
        <v>0</v>
      </c>
      <c r="O53">
        <v>1350</v>
      </c>
      <c r="P53" t="s">
        <v>870</v>
      </c>
      <c r="Q53">
        <f t="shared" si="0"/>
        <v>0</v>
      </c>
    </row>
    <row r="54" spans="1:17">
      <c r="D54">
        <v>1351</v>
      </c>
      <c r="E54" t="s">
        <v>272</v>
      </c>
      <c r="F54">
        <v>0</v>
      </c>
      <c r="O54">
        <v>1351</v>
      </c>
      <c r="P54" t="s">
        <v>272</v>
      </c>
      <c r="Q54">
        <f t="shared" si="0"/>
        <v>0</v>
      </c>
    </row>
    <row r="55" spans="1:17">
      <c r="D55">
        <v>1352</v>
      </c>
      <c r="E55" t="s">
        <v>871</v>
      </c>
      <c r="F55">
        <v>0</v>
      </c>
      <c r="O55">
        <v>1352</v>
      </c>
      <c r="P55" t="s">
        <v>661</v>
      </c>
      <c r="Q55">
        <f t="shared" si="0"/>
        <v>0</v>
      </c>
    </row>
    <row r="56" spans="1:17">
      <c r="D56">
        <v>1353</v>
      </c>
      <c r="E56" t="s">
        <v>273</v>
      </c>
      <c r="F56">
        <v>0</v>
      </c>
      <c r="O56">
        <v>1353</v>
      </c>
      <c r="P56" t="s">
        <v>273</v>
      </c>
      <c r="Q56">
        <f t="shared" si="0"/>
        <v>0</v>
      </c>
    </row>
    <row r="57" spans="1:17">
      <c r="D57">
        <v>1391</v>
      </c>
      <c r="E57" t="s">
        <v>587</v>
      </c>
      <c r="F57">
        <v>0</v>
      </c>
      <c r="O57">
        <v>1391</v>
      </c>
      <c r="P57" t="s">
        <v>587</v>
      </c>
      <c r="Q57">
        <f t="shared" si="0"/>
        <v>0</v>
      </c>
    </row>
    <row r="58" spans="1:17">
      <c r="A58">
        <v>1400</v>
      </c>
      <c r="B58" t="s">
        <v>219</v>
      </c>
      <c r="F58">
        <v>0</v>
      </c>
      <c r="Q58">
        <f t="shared" si="0"/>
        <v>0</v>
      </c>
    </row>
    <row r="59" spans="1:17">
      <c r="D59">
        <v>1401</v>
      </c>
      <c r="E59" t="s">
        <v>20</v>
      </c>
      <c r="F59">
        <v>0</v>
      </c>
      <c r="O59">
        <v>1401</v>
      </c>
      <c r="P59" t="s">
        <v>20</v>
      </c>
      <c r="Q59">
        <f t="shared" si="0"/>
        <v>0</v>
      </c>
    </row>
    <row r="60" spans="1:17">
      <c r="D60">
        <v>1402</v>
      </c>
      <c r="E60" t="s">
        <v>21</v>
      </c>
      <c r="F60">
        <v>0</v>
      </c>
      <c r="O60">
        <v>1402</v>
      </c>
      <c r="P60" t="s">
        <v>21</v>
      </c>
      <c r="Q60">
        <f t="shared" si="0"/>
        <v>0</v>
      </c>
    </row>
    <row r="61" spans="1:17">
      <c r="D61">
        <v>1403</v>
      </c>
      <c r="E61" t="s">
        <v>872</v>
      </c>
      <c r="F61">
        <v>0</v>
      </c>
      <c r="O61">
        <v>1403</v>
      </c>
      <c r="P61" t="s">
        <v>872</v>
      </c>
      <c r="Q61">
        <f t="shared" si="0"/>
        <v>0</v>
      </c>
    </row>
    <row r="62" spans="1:17">
      <c r="D62">
        <v>1404</v>
      </c>
      <c r="E62" t="s">
        <v>873</v>
      </c>
      <c r="F62">
        <v>0</v>
      </c>
      <c r="O62">
        <v>1404</v>
      </c>
      <c r="P62" t="s">
        <v>873</v>
      </c>
      <c r="Q62">
        <f t="shared" si="0"/>
        <v>0</v>
      </c>
    </row>
    <row r="63" spans="1:17">
      <c r="D63">
        <v>1405</v>
      </c>
      <c r="E63" t="s">
        <v>874</v>
      </c>
      <c r="F63">
        <v>0</v>
      </c>
      <c r="O63">
        <v>1405</v>
      </c>
      <c r="P63" t="s">
        <v>874</v>
      </c>
      <c r="Q63">
        <f t="shared" si="0"/>
        <v>0</v>
      </c>
    </row>
    <row r="64" spans="1:17">
      <c r="D64">
        <v>1406</v>
      </c>
      <c r="E64" t="s">
        <v>875</v>
      </c>
      <c r="F64">
        <v>0</v>
      </c>
      <c r="O64">
        <v>1406</v>
      </c>
      <c r="P64" t="s">
        <v>875</v>
      </c>
      <c r="Q64">
        <f t="shared" si="0"/>
        <v>0</v>
      </c>
    </row>
    <row r="65" spans="4:17">
      <c r="D65">
        <v>1407</v>
      </c>
      <c r="E65" t="s">
        <v>876</v>
      </c>
      <c r="F65">
        <v>0</v>
      </c>
      <c r="O65">
        <v>1407</v>
      </c>
      <c r="P65" t="s">
        <v>876</v>
      </c>
      <c r="Q65">
        <f t="shared" si="0"/>
        <v>0</v>
      </c>
    </row>
    <row r="66" spans="4:17">
      <c r="D66">
        <v>1408</v>
      </c>
      <c r="E66" t="s">
        <v>877</v>
      </c>
      <c r="F66">
        <v>0</v>
      </c>
      <c r="O66">
        <v>1408</v>
      </c>
      <c r="P66" t="s">
        <v>877</v>
      </c>
      <c r="Q66">
        <f t="shared" si="0"/>
        <v>0</v>
      </c>
    </row>
    <row r="67" spans="4:17">
      <c r="D67">
        <v>1409</v>
      </c>
      <c r="E67" t="s">
        <v>878</v>
      </c>
      <c r="F67">
        <v>0</v>
      </c>
      <c r="O67">
        <v>1409</v>
      </c>
      <c r="P67" t="s">
        <v>878</v>
      </c>
      <c r="Q67">
        <f t="shared" si="0"/>
        <v>0</v>
      </c>
    </row>
    <row r="68" spans="4:17">
      <c r="D68">
        <v>1410</v>
      </c>
      <c r="E68" t="s">
        <v>281</v>
      </c>
      <c r="F68">
        <v>0</v>
      </c>
      <c r="O68">
        <v>1410</v>
      </c>
      <c r="P68" t="s">
        <v>281</v>
      </c>
      <c r="Q68">
        <f t="shared" ref="Q68:Q133" si="1">D68-O68</f>
        <v>0</v>
      </c>
    </row>
    <row r="69" spans="4:17">
      <c r="D69">
        <v>1411</v>
      </c>
      <c r="E69" t="s">
        <v>282</v>
      </c>
      <c r="F69">
        <v>0</v>
      </c>
      <c r="O69">
        <v>1411</v>
      </c>
      <c r="P69" t="s">
        <v>282</v>
      </c>
      <c r="Q69">
        <f t="shared" si="1"/>
        <v>0</v>
      </c>
    </row>
    <row r="70" spans="4:17">
      <c r="D70">
        <v>1412</v>
      </c>
      <c r="E70" t="s">
        <v>879</v>
      </c>
      <c r="F70">
        <v>0</v>
      </c>
      <c r="O70">
        <v>1412</v>
      </c>
      <c r="P70" t="s">
        <v>879</v>
      </c>
      <c r="Q70">
        <f t="shared" si="1"/>
        <v>0</v>
      </c>
    </row>
    <row r="71" spans="4:17">
      <c r="D71">
        <v>1413</v>
      </c>
      <c r="E71" t="s">
        <v>880</v>
      </c>
      <c r="F71">
        <v>0</v>
      </c>
      <c r="O71">
        <v>1413</v>
      </c>
      <c r="P71" t="s">
        <v>880</v>
      </c>
      <c r="Q71">
        <f t="shared" si="1"/>
        <v>0</v>
      </c>
    </row>
    <row r="72" spans="4:17">
      <c r="D72">
        <v>1414</v>
      </c>
      <c r="E72" t="s">
        <v>623</v>
      </c>
      <c r="F72">
        <v>0</v>
      </c>
      <c r="O72">
        <v>1414</v>
      </c>
      <c r="P72" t="s">
        <v>623</v>
      </c>
      <c r="Q72">
        <f t="shared" si="1"/>
        <v>0</v>
      </c>
    </row>
    <row r="73" spans="4:17">
      <c r="D73">
        <v>1415</v>
      </c>
      <c r="E73" t="s">
        <v>625</v>
      </c>
      <c r="F73">
        <v>0</v>
      </c>
      <c r="O73">
        <v>1415</v>
      </c>
      <c r="P73" t="s">
        <v>625</v>
      </c>
      <c r="Q73">
        <f t="shared" si="1"/>
        <v>0</v>
      </c>
    </row>
    <row r="74" spans="4:17">
      <c r="D74">
        <v>1416</v>
      </c>
      <c r="E74" t="s">
        <v>627</v>
      </c>
      <c r="F74">
        <v>0</v>
      </c>
      <c r="O74">
        <v>1416</v>
      </c>
      <c r="P74" t="s">
        <v>627</v>
      </c>
      <c r="Q74">
        <f t="shared" si="1"/>
        <v>0</v>
      </c>
    </row>
    <row r="75" spans="4:17">
      <c r="D75">
        <v>1417</v>
      </c>
      <c r="E75" t="s">
        <v>629</v>
      </c>
      <c r="F75">
        <v>0</v>
      </c>
      <c r="O75">
        <v>1417</v>
      </c>
      <c r="P75" t="s">
        <v>629</v>
      </c>
      <c r="Q75">
        <f t="shared" si="1"/>
        <v>0</v>
      </c>
    </row>
    <row r="76" spans="4:17">
      <c r="D76">
        <v>1418</v>
      </c>
      <c r="E76" t="s">
        <v>631</v>
      </c>
      <c r="F76">
        <v>0</v>
      </c>
      <c r="O76">
        <v>1418</v>
      </c>
      <c r="P76" t="s">
        <v>631</v>
      </c>
      <c r="Q76">
        <f t="shared" si="1"/>
        <v>0</v>
      </c>
    </row>
    <row r="77" spans="4:17">
      <c r="D77">
        <v>1419</v>
      </c>
      <c r="E77" t="s">
        <v>633</v>
      </c>
      <c r="F77">
        <v>0</v>
      </c>
      <c r="O77">
        <v>1419</v>
      </c>
      <c r="P77" t="s">
        <v>633</v>
      </c>
      <c r="Q77">
        <f t="shared" si="1"/>
        <v>0</v>
      </c>
    </row>
    <row r="78" spans="4:17">
      <c r="D78">
        <v>1420</v>
      </c>
      <c r="E78" t="s">
        <v>881</v>
      </c>
      <c r="F78">
        <v>0</v>
      </c>
      <c r="O78">
        <v>1420</v>
      </c>
      <c r="P78" t="s">
        <v>881</v>
      </c>
      <c r="Q78">
        <f t="shared" si="1"/>
        <v>0</v>
      </c>
    </row>
    <row r="79" spans="4:17">
      <c r="D79">
        <v>1421</v>
      </c>
      <c r="E79" t="s">
        <v>26</v>
      </c>
      <c r="F79">
        <v>0</v>
      </c>
      <c r="O79">
        <v>1421</v>
      </c>
      <c r="P79" t="s">
        <v>26</v>
      </c>
      <c r="Q79">
        <f t="shared" si="1"/>
        <v>0</v>
      </c>
    </row>
    <row r="80" spans="4:17">
      <c r="D80">
        <v>1422</v>
      </c>
      <c r="E80" t="s">
        <v>882</v>
      </c>
      <c r="F80">
        <v>0</v>
      </c>
      <c r="O80">
        <v>1422</v>
      </c>
      <c r="P80" t="s">
        <v>882</v>
      </c>
      <c r="Q80">
        <f t="shared" si="1"/>
        <v>0</v>
      </c>
    </row>
    <row r="81" spans="1:17">
      <c r="D81">
        <v>1425</v>
      </c>
      <c r="E81" t="s">
        <v>883</v>
      </c>
      <c r="F81">
        <v>0</v>
      </c>
      <c r="O81">
        <v>1425</v>
      </c>
      <c r="P81" t="s">
        <v>883</v>
      </c>
      <c r="Q81">
        <f t="shared" si="1"/>
        <v>0</v>
      </c>
    </row>
    <row r="82" spans="1:17">
      <c r="D82">
        <v>1426</v>
      </c>
      <c r="E82" t="s">
        <v>884</v>
      </c>
      <c r="F82">
        <v>0</v>
      </c>
      <c r="O82">
        <v>1426</v>
      </c>
      <c r="P82" t="s">
        <v>884</v>
      </c>
      <c r="Q82">
        <f t="shared" si="1"/>
        <v>0</v>
      </c>
    </row>
    <row r="83" spans="1:17">
      <c r="D83">
        <v>1427</v>
      </c>
      <c r="E83" t="s">
        <v>29</v>
      </c>
      <c r="F83">
        <v>0</v>
      </c>
      <c r="O83">
        <v>1427</v>
      </c>
      <c r="P83" t="s">
        <v>29</v>
      </c>
      <c r="Q83">
        <f t="shared" si="1"/>
        <v>0</v>
      </c>
    </row>
    <row r="84" spans="1:17">
      <c r="D84">
        <v>1431</v>
      </c>
      <c r="E84" t="s">
        <v>885</v>
      </c>
      <c r="F84">
        <v>0</v>
      </c>
      <c r="O84">
        <v>1431</v>
      </c>
      <c r="P84" t="s">
        <v>885</v>
      </c>
      <c r="Q84">
        <f t="shared" si="1"/>
        <v>0</v>
      </c>
    </row>
    <row r="85" spans="1:17">
      <c r="D85">
        <v>1432</v>
      </c>
      <c r="E85" t="s">
        <v>840</v>
      </c>
      <c r="F85">
        <v>0</v>
      </c>
      <c r="O85">
        <v>1432</v>
      </c>
      <c r="P85" t="s">
        <v>840</v>
      </c>
      <c r="Q85">
        <f t="shared" si="1"/>
        <v>0</v>
      </c>
    </row>
    <row r="86" spans="1:17">
      <c r="D86">
        <v>1440</v>
      </c>
      <c r="E86" t="s">
        <v>263</v>
      </c>
      <c r="F86">
        <v>0</v>
      </c>
      <c r="O86">
        <v>1440</v>
      </c>
      <c r="P86" t="s">
        <v>263</v>
      </c>
      <c r="Q86">
        <f t="shared" si="1"/>
        <v>0</v>
      </c>
    </row>
    <row r="87" spans="1:17">
      <c r="D87">
        <v>1450</v>
      </c>
      <c r="E87" t="s">
        <v>870</v>
      </c>
      <c r="F87">
        <v>0</v>
      </c>
      <c r="O87">
        <v>1450</v>
      </c>
      <c r="P87" t="s">
        <v>870</v>
      </c>
      <c r="Q87">
        <f t="shared" si="1"/>
        <v>0</v>
      </c>
    </row>
    <row r="88" spans="1:17">
      <c r="D88">
        <v>1451</v>
      </c>
      <c r="E88" t="s">
        <v>272</v>
      </c>
      <c r="F88">
        <v>0</v>
      </c>
      <c r="O88">
        <v>1451</v>
      </c>
      <c r="P88" t="s">
        <v>272</v>
      </c>
      <c r="Q88">
        <f t="shared" si="1"/>
        <v>0</v>
      </c>
    </row>
    <row r="89" spans="1:17">
      <c r="D89">
        <v>1452</v>
      </c>
      <c r="E89" t="s">
        <v>886</v>
      </c>
      <c r="F89">
        <v>0</v>
      </c>
      <c r="O89">
        <v>1452</v>
      </c>
      <c r="P89" t="s">
        <v>661</v>
      </c>
      <c r="Q89">
        <f t="shared" si="1"/>
        <v>0</v>
      </c>
    </row>
    <row r="90" spans="1:17">
      <c r="D90">
        <v>1453</v>
      </c>
      <c r="E90" t="s">
        <v>273</v>
      </c>
      <c r="F90">
        <v>0</v>
      </c>
      <c r="O90">
        <v>1453</v>
      </c>
      <c r="P90" t="s">
        <v>273</v>
      </c>
      <c r="Q90">
        <f t="shared" si="1"/>
        <v>0</v>
      </c>
    </row>
    <row r="91" spans="1:17">
      <c r="A91">
        <v>1500</v>
      </c>
      <c r="B91" t="s">
        <v>220</v>
      </c>
      <c r="F91">
        <v>0</v>
      </c>
      <c r="Q91">
        <f t="shared" si="1"/>
        <v>0</v>
      </c>
    </row>
    <row r="92" spans="1:17">
      <c r="D92">
        <v>1501</v>
      </c>
      <c r="E92" t="s">
        <v>887</v>
      </c>
      <c r="F92">
        <v>0</v>
      </c>
      <c r="O92">
        <v>1501</v>
      </c>
      <c r="P92" t="s">
        <v>887</v>
      </c>
      <c r="Q92">
        <f t="shared" si="1"/>
        <v>0</v>
      </c>
    </row>
    <row r="93" spans="1:17">
      <c r="D93">
        <v>1502</v>
      </c>
      <c r="E93" t="s">
        <v>288</v>
      </c>
      <c r="F93">
        <v>0</v>
      </c>
      <c r="O93">
        <v>1502</v>
      </c>
      <c r="P93" t="s">
        <v>288</v>
      </c>
      <c r="Q93">
        <f t="shared" si="1"/>
        <v>0</v>
      </c>
    </row>
    <row r="94" spans="1:17">
      <c r="D94">
        <v>1503</v>
      </c>
      <c r="E94" t="s">
        <v>289</v>
      </c>
      <c r="F94">
        <v>0</v>
      </c>
      <c r="O94">
        <v>1503</v>
      </c>
      <c r="P94" t="s">
        <v>289</v>
      </c>
      <c r="Q94">
        <f t="shared" si="1"/>
        <v>0</v>
      </c>
    </row>
    <row r="95" spans="1:17">
      <c r="D95">
        <v>1505</v>
      </c>
      <c r="E95" t="s">
        <v>290</v>
      </c>
      <c r="F95">
        <v>0</v>
      </c>
      <c r="O95">
        <v>1505</v>
      </c>
      <c r="P95" t="s">
        <v>290</v>
      </c>
      <c r="Q95">
        <f t="shared" si="1"/>
        <v>0</v>
      </c>
    </row>
    <row r="96" spans="1:17">
      <c r="D96">
        <v>1540</v>
      </c>
      <c r="E96" t="s">
        <v>294</v>
      </c>
      <c r="F96">
        <v>0</v>
      </c>
      <c r="O96">
        <v>1540</v>
      </c>
      <c r="P96" t="s">
        <v>294</v>
      </c>
      <c r="Q96">
        <f t="shared" si="1"/>
        <v>0</v>
      </c>
    </row>
    <row r="97" spans="1:17">
      <c r="D97">
        <v>1541</v>
      </c>
      <c r="E97" t="s">
        <v>43</v>
      </c>
      <c r="F97">
        <v>0</v>
      </c>
      <c r="O97">
        <v>1541</v>
      </c>
      <c r="P97" t="s">
        <v>43</v>
      </c>
      <c r="Q97">
        <f t="shared" si="1"/>
        <v>0</v>
      </c>
    </row>
    <row r="98" spans="1:17">
      <c r="D98">
        <v>1542</v>
      </c>
      <c r="E98" t="s">
        <v>44</v>
      </c>
      <c r="F98">
        <v>0</v>
      </c>
      <c r="O98">
        <v>1542</v>
      </c>
      <c r="P98" t="s">
        <v>44</v>
      </c>
      <c r="Q98">
        <f t="shared" si="1"/>
        <v>0</v>
      </c>
    </row>
    <row r="99" spans="1:17">
      <c r="A99">
        <v>2000</v>
      </c>
      <c r="B99" t="s">
        <v>221</v>
      </c>
      <c r="F99">
        <v>0</v>
      </c>
      <c r="Q99">
        <f t="shared" si="1"/>
        <v>0</v>
      </c>
    </row>
    <row r="100" spans="1:17">
      <c r="D100">
        <v>2001</v>
      </c>
      <c r="E100" t="s">
        <v>31</v>
      </c>
      <c r="F100">
        <v>0</v>
      </c>
      <c r="O100">
        <v>2001</v>
      </c>
      <c r="P100" t="s">
        <v>31</v>
      </c>
      <c r="Q100">
        <f t="shared" si="1"/>
        <v>0</v>
      </c>
    </row>
    <row r="101" spans="1:17">
      <c r="D101">
        <v>2002</v>
      </c>
      <c r="E101" t="s">
        <v>30</v>
      </c>
      <c r="F101">
        <v>0</v>
      </c>
      <c r="O101">
        <v>2002</v>
      </c>
      <c r="P101" t="s">
        <v>30</v>
      </c>
      <c r="Q101">
        <f t="shared" si="1"/>
        <v>0</v>
      </c>
    </row>
    <row r="102" spans="1:17">
      <c r="D102">
        <v>2004</v>
      </c>
      <c r="E102" t="s">
        <v>32</v>
      </c>
      <c r="F102">
        <v>0</v>
      </c>
      <c r="O102">
        <v>2004</v>
      </c>
      <c r="P102" t="s">
        <v>32</v>
      </c>
      <c r="Q102">
        <f t="shared" si="1"/>
        <v>0</v>
      </c>
    </row>
    <row r="103" spans="1:17">
      <c r="D103">
        <v>2005</v>
      </c>
      <c r="E103" t="s">
        <v>296</v>
      </c>
      <c r="F103">
        <v>0</v>
      </c>
      <c r="O103">
        <v>2005</v>
      </c>
      <c r="P103" t="s">
        <v>296</v>
      </c>
      <c r="Q103">
        <f t="shared" si="1"/>
        <v>0</v>
      </c>
    </row>
    <row r="104" spans="1:17">
      <c r="D104">
        <v>2006</v>
      </c>
      <c r="E104" t="s">
        <v>297</v>
      </c>
      <c r="F104">
        <v>0</v>
      </c>
      <c r="O104">
        <v>2006</v>
      </c>
      <c r="P104" t="s">
        <v>297</v>
      </c>
      <c r="Q104">
        <f t="shared" si="1"/>
        <v>0</v>
      </c>
    </row>
    <row r="105" spans="1:17">
      <c r="D105">
        <v>2008</v>
      </c>
      <c r="E105" t="s">
        <v>33</v>
      </c>
      <c r="F105">
        <v>0</v>
      </c>
      <c r="O105">
        <v>2008</v>
      </c>
      <c r="P105" t="s">
        <v>33</v>
      </c>
      <c r="Q105">
        <f t="shared" si="1"/>
        <v>0</v>
      </c>
    </row>
    <row r="106" spans="1:17">
      <c r="D106">
        <v>2009</v>
      </c>
      <c r="E106" t="s">
        <v>304</v>
      </c>
      <c r="F106">
        <v>0</v>
      </c>
      <c r="O106">
        <v>2009</v>
      </c>
      <c r="P106" t="s">
        <v>304</v>
      </c>
      <c r="Q106">
        <f t="shared" si="1"/>
        <v>0</v>
      </c>
    </row>
    <row r="107" spans="1:17">
      <c r="D107">
        <v>2010</v>
      </c>
      <c r="E107" t="s">
        <v>667</v>
      </c>
      <c r="F107">
        <v>0</v>
      </c>
      <c r="O107">
        <v>2010</v>
      </c>
      <c r="P107" t="s">
        <v>667</v>
      </c>
      <c r="Q107">
        <f t="shared" si="1"/>
        <v>0</v>
      </c>
    </row>
    <row r="108" spans="1:17">
      <c r="D108">
        <v>2011</v>
      </c>
      <c r="E108" t="s">
        <v>888</v>
      </c>
      <c r="F108">
        <v>0</v>
      </c>
      <c r="O108">
        <v>2011</v>
      </c>
      <c r="P108" t="s">
        <v>888</v>
      </c>
      <c r="Q108">
        <f t="shared" si="1"/>
        <v>0</v>
      </c>
    </row>
    <row r="109" spans="1:17">
      <c r="D109">
        <v>2012</v>
      </c>
      <c r="E109" t="s">
        <v>889</v>
      </c>
      <c r="F109">
        <v>0</v>
      </c>
      <c r="O109">
        <v>2012</v>
      </c>
      <c r="P109" t="s">
        <v>889</v>
      </c>
      <c r="Q109">
        <f t="shared" si="1"/>
        <v>0</v>
      </c>
    </row>
    <row r="110" spans="1:17">
      <c r="D110">
        <v>2013</v>
      </c>
      <c r="E110" t="s">
        <v>890</v>
      </c>
      <c r="F110">
        <v>0</v>
      </c>
      <c r="O110">
        <v>2013</v>
      </c>
      <c r="P110" t="s">
        <v>890</v>
      </c>
      <c r="Q110">
        <f t="shared" si="1"/>
        <v>0</v>
      </c>
    </row>
    <row r="111" spans="1:17">
      <c r="D111">
        <v>2014</v>
      </c>
      <c r="E111" t="s">
        <v>34</v>
      </c>
      <c r="F111">
        <v>0</v>
      </c>
      <c r="O111">
        <v>2014</v>
      </c>
      <c r="P111" t="s">
        <v>34</v>
      </c>
      <c r="Q111">
        <f t="shared" si="1"/>
        <v>0</v>
      </c>
    </row>
    <row r="112" spans="1:17">
      <c r="D112">
        <v>2015</v>
      </c>
      <c r="E112" t="s">
        <v>841</v>
      </c>
      <c r="F112">
        <v>0</v>
      </c>
      <c r="O112">
        <v>2015</v>
      </c>
      <c r="P112" t="s">
        <v>841</v>
      </c>
      <c r="Q112">
        <f t="shared" si="1"/>
        <v>0</v>
      </c>
    </row>
    <row r="113" spans="1:17">
      <c r="D113" s="220">
        <v>2016</v>
      </c>
      <c r="E113" s="220" t="s">
        <v>1097</v>
      </c>
      <c r="F113">
        <v>0</v>
      </c>
      <c r="O113">
        <v>2016</v>
      </c>
      <c r="P113" t="s">
        <v>1097</v>
      </c>
      <c r="Q113">
        <v>0</v>
      </c>
    </row>
    <row r="114" spans="1:17">
      <c r="D114" s="220">
        <v>2017</v>
      </c>
      <c r="E114" s="220" t="s">
        <v>1098</v>
      </c>
      <c r="F114">
        <v>0</v>
      </c>
      <c r="O114">
        <v>2017</v>
      </c>
      <c r="P114" t="s">
        <v>1098</v>
      </c>
      <c r="Q114">
        <v>0</v>
      </c>
    </row>
    <row r="115" spans="1:17">
      <c r="D115">
        <v>2020</v>
      </c>
      <c r="E115" t="s">
        <v>35</v>
      </c>
      <c r="F115">
        <v>0</v>
      </c>
      <c r="O115">
        <v>2020</v>
      </c>
      <c r="P115" t="s">
        <v>35</v>
      </c>
      <c r="Q115">
        <f t="shared" si="1"/>
        <v>0</v>
      </c>
    </row>
    <row r="116" spans="1:17">
      <c r="D116">
        <v>2021</v>
      </c>
      <c r="E116" t="s">
        <v>36</v>
      </c>
      <c r="F116">
        <v>0</v>
      </c>
      <c r="O116">
        <v>2021</v>
      </c>
      <c r="P116" t="s">
        <v>36</v>
      </c>
      <c r="Q116">
        <f t="shared" si="1"/>
        <v>0</v>
      </c>
    </row>
    <row r="117" spans="1:17">
      <c r="D117">
        <v>2023</v>
      </c>
      <c r="E117" t="s">
        <v>592</v>
      </c>
      <c r="F117">
        <v>0</v>
      </c>
      <c r="O117">
        <v>2023</v>
      </c>
      <c r="P117" t="s">
        <v>592</v>
      </c>
      <c r="Q117">
        <f t="shared" si="1"/>
        <v>0</v>
      </c>
    </row>
    <row r="118" spans="1:17">
      <c r="D118">
        <v>2024</v>
      </c>
      <c r="E118" t="s">
        <v>669</v>
      </c>
      <c r="F118">
        <v>0</v>
      </c>
      <c r="O118">
        <v>2024</v>
      </c>
      <c r="P118" t="s">
        <v>669</v>
      </c>
      <c r="Q118">
        <f t="shared" si="1"/>
        <v>0</v>
      </c>
    </row>
    <row r="119" spans="1:17">
      <c r="D119">
        <v>2025</v>
      </c>
      <c r="E119" t="s">
        <v>670</v>
      </c>
      <c r="F119">
        <v>0</v>
      </c>
      <c r="O119">
        <v>2025</v>
      </c>
      <c r="P119" t="s">
        <v>670</v>
      </c>
      <c r="Q119">
        <f t="shared" si="1"/>
        <v>0</v>
      </c>
    </row>
    <row r="120" spans="1:17">
      <c r="D120">
        <v>2026</v>
      </c>
      <c r="E120" t="s">
        <v>821</v>
      </c>
      <c r="F120">
        <v>0</v>
      </c>
      <c r="O120">
        <v>2026</v>
      </c>
      <c r="P120" t="s">
        <v>821</v>
      </c>
      <c r="Q120">
        <f t="shared" si="1"/>
        <v>0</v>
      </c>
    </row>
    <row r="121" spans="1:17">
      <c r="D121">
        <v>2027</v>
      </c>
      <c r="E121" t="s">
        <v>300</v>
      </c>
      <c r="F121">
        <v>0</v>
      </c>
      <c r="O121">
        <v>2027</v>
      </c>
      <c r="P121" t="s">
        <v>300</v>
      </c>
      <c r="Q121">
        <f t="shared" si="1"/>
        <v>0</v>
      </c>
    </row>
    <row r="122" spans="1:17">
      <c r="D122">
        <v>2035</v>
      </c>
      <c r="E122" t="s">
        <v>37</v>
      </c>
      <c r="F122">
        <v>0</v>
      </c>
      <c r="O122">
        <v>2035</v>
      </c>
      <c r="P122" t="s">
        <v>37</v>
      </c>
      <c r="Q122">
        <f t="shared" si="1"/>
        <v>0</v>
      </c>
    </row>
    <row r="123" spans="1:17">
      <c r="D123">
        <v>2036</v>
      </c>
      <c r="E123" t="s">
        <v>593</v>
      </c>
      <c r="F123">
        <v>0</v>
      </c>
      <c r="O123">
        <v>2036</v>
      </c>
      <c r="P123" t="s">
        <v>593</v>
      </c>
      <c r="Q123">
        <f t="shared" si="1"/>
        <v>0</v>
      </c>
    </row>
    <row r="124" spans="1:17">
      <c r="D124">
        <v>2037</v>
      </c>
      <c r="E124" t="s">
        <v>891</v>
      </c>
      <c r="F124">
        <v>0</v>
      </c>
      <c r="O124">
        <v>2037</v>
      </c>
      <c r="P124" t="s">
        <v>548</v>
      </c>
      <c r="Q124">
        <f t="shared" si="1"/>
        <v>0</v>
      </c>
    </row>
    <row r="125" spans="1:17">
      <c r="D125">
        <v>2038</v>
      </c>
      <c r="E125" t="s">
        <v>668</v>
      </c>
      <c r="F125">
        <v>0</v>
      </c>
      <c r="O125">
        <v>2038</v>
      </c>
      <c r="P125" t="s">
        <v>668</v>
      </c>
      <c r="Q125">
        <f t="shared" si="1"/>
        <v>0</v>
      </c>
    </row>
    <row r="126" spans="1:17">
      <c r="A126">
        <v>2200</v>
      </c>
      <c r="B126" t="s">
        <v>892</v>
      </c>
      <c r="F126">
        <v>0</v>
      </c>
      <c r="Q126">
        <f t="shared" si="1"/>
        <v>0</v>
      </c>
    </row>
    <row r="127" spans="1:17">
      <c r="D127">
        <v>2201</v>
      </c>
      <c r="E127" t="s">
        <v>38</v>
      </c>
      <c r="F127">
        <v>0</v>
      </c>
      <c r="O127">
        <v>2201</v>
      </c>
      <c r="P127" t="s">
        <v>38</v>
      </c>
      <c r="Q127">
        <f t="shared" si="1"/>
        <v>0</v>
      </c>
    </row>
    <row r="128" spans="1:17">
      <c r="D128">
        <v>2202</v>
      </c>
      <c r="E128" t="s">
        <v>302</v>
      </c>
      <c r="F128">
        <v>0</v>
      </c>
      <c r="O128">
        <v>2202</v>
      </c>
      <c r="P128" t="s">
        <v>302</v>
      </c>
      <c r="Q128">
        <f t="shared" si="1"/>
        <v>0</v>
      </c>
    </row>
    <row r="129" spans="1:17">
      <c r="D129">
        <v>2203</v>
      </c>
      <c r="E129" t="s">
        <v>303</v>
      </c>
      <c r="F129">
        <v>0</v>
      </c>
      <c r="O129">
        <v>2203</v>
      </c>
      <c r="P129" t="s">
        <v>303</v>
      </c>
      <c r="Q129">
        <f t="shared" si="1"/>
        <v>0</v>
      </c>
    </row>
    <row r="130" spans="1:17">
      <c r="D130">
        <v>2204</v>
      </c>
      <c r="E130" t="s">
        <v>126</v>
      </c>
      <c r="F130">
        <v>0</v>
      </c>
      <c r="O130">
        <v>2204</v>
      </c>
      <c r="P130" t="s">
        <v>126</v>
      </c>
      <c r="Q130">
        <f t="shared" si="1"/>
        <v>0</v>
      </c>
    </row>
    <row r="131" spans="1:17">
      <c r="D131">
        <v>2205</v>
      </c>
      <c r="E131" t="s">
        <v>671</v>
      </c>
      <c r="F131">
        <v>0</v>
      </c>
      <c r="O131">
        <v>2205</v>
      </c>
      <c r="P131" t="s">
        <v>671</v>
      </c>
      <c r="Q131">
        <f t="shared" si="1"/>
        <v>0</v>
      </c>
    </row>
    <row r="132" spans="1:17">
      <c r="D132">
        <v>2206</v>
      </c>
      <c r="E132" t="s">
        <v>39</v>
      </c>
      <c r="F132">
        <v>0</v>
      </c>
      <c r="O132">
        <v>2206</v>
      </c>
      <c r="P132" t="s">
        <v>39</v>
      </c>
      <c r="Q132">
        <f t="shared" si="1"/>
        <v>0</v>
      </c>
    </row>
    <row r="133" spans="1:17">
      <c r="D133">
        <v>2212</v>
      </c>
      <c r="E133" t="s">
        <v>305</v>
      </c>
      <c r="F133">
        <v>0</v>
      </c>
      <c r="O133">
        <v>2212</v>
      </c>
      <c r="P133" t="s">
        <v>305</v>
      </c>
      <c r="Q133">
        <f t="shared" si="1"/>
        <v>0</v>
      </c>
    </row>
    <row r="134" spans="1:17">
      <c r="D134">
        <v>2220</v>
      </c>
      <c r="E134" t="s">
        <v>672</v>
      </c>
      <c r="F134">
        <v>0</v>
      </c>
      <c r="O134">
        <v>2220</v>
      </c>
      <c r="P134" t="s">
        <v>672</v>
      </c>
      <c r="Q134">
        <f t="shared" ref="Q134:Q197" si="2">D134-O134</f>
        <v>0</v>
      </c>
    </row>
    <row r="135" spans="1:17">
      <c r="D135">
        <v>2222</v>
      </c>
      <c r="E135" t="s">
        <v>307</v>
      </c>
      <c r="F135">
        <v>0</v>
      </c>
      <c r="O135">
        <v>2222</v>
      </c>
      <c r="P135" t="s">
        <v>307</v>
      </c>
      <c r="Q135">
        <f t="shared" si="2"/>
        <v>0</v>
      </c>
    </row>
    <row r="136" spans="1:17">
      <c r="D136">
        <v>2223</v>
      </c>
      <c r="E136" t="s">
        <v>673</v>
      </c>
      <c r="F136">
        <v>0</v>
      </c>
      <c r="O136">
        <v>2223</v>
      </c>
      <c r="P136" t="s">
        <v>673</v>
      </c>
      <c r="Q136">
        <f t="shared" si="2"/>
        <v>0</v>
      </c>
    </row>
    <row r="137" spans="1:17">
      <c r="A137">
        <v>2300</v>
      </c>
      <c r="B137" t="s">
        <v>223</v>
      </c>
      <c r="F137">
        <v>0</v>
      </c>
      <c r="Q137">
        <f t="shared" si="2"/>
        <v>0</v>
      </c>
    </row>
    <row r="138" spans="1:17">
      <c r="D138">
        <v>2301</v>
      </c>
      <c r="E138" t="s">
        <v>40</v>
      </c>
      <c r="F138">
        <v>0</v>
      </c>
      <c r="O138">
        <v>2301</v>
      </c>
      <c r="P138" t="s">
        <v>40</v>
      </c>
      <c r="Q138">
        <f t="shared" si="2"/>
        <v>0</v>
      </c>
    </row>
    <row r="139" spans="1:17">
      <c r="D139">
        <v>2302</v>
      </c>
      <c r="E139" t="s">
        <v>41</v>
      </c>
      <c r="F139">
        <v>0</v>
      </c>
      <c r="O139">
        <v>2302</v>
      </c>
      <c r="P139" t="s">
        <v>41</v>
      </c>
      <c r="Q139">
        <f t="shared" si="2"/>
        <v>0</v>
      </c>
    </row>
    <row r="140" spans="1:17">
      <c r="D140">
        <v>2303</v>
      </c>
      <c r="E140" t="s">
        <v>309</v>
      </c>
      <c r="F140">
        <v>0</v>
      </c>
      <c r="O140">
        <v>2303</v>
      </c>
      <c r="P140" t="s">
        <v>309</v>
      </c>
      <c r="Q140">
        <f t="shared" si="2"/>
        <v>0</v>
      </c>
    </row>
    <row r="141" spans="1:17">
      <c r="D141">
        <v>2305</v>
      </c>
      <c r="E141" t="s">
        <v>594</v>
      </c>
      <c r="F141">
        <v>0</v>
      </c>
      <c r="O141">
        <v>2305</v>
      </c>
      <c r="P141" t="s">
        <v>594</v>
      </c>
      <c r="Q141">
        <f t="shared" si="2"/>
        <v>0</v>
      </c>
    </row>
    <row r="142" spans="1:17">
      <c r="D142">
        <v>2307</v>
      </c>
      <c r="E142" t="s">
        <v>595</v>
      </c>
      <c r="F142">
        <v>0</v>
      </c>
      <c r="O142">
        <v>2307</v>
      </c>
      <c r="P142" t="s">
        <v>595</v>
      </c>
      <c r="Q142">
        <f t="shared" si="2"/>
        <v>0</v>
      </c>
    </row>
    <row r="143" spans="1:17">
      <c r="D143">
        <v>2308</v>
      </c>
      <c r="E143" t="s">
        <v>674</v>
      </c>
      <c r="F143">
        <v>0</v>
      </c>
      <c r="O143">
        <v>2308</v>
      </c>
      <c r="P143" t="s">
        <v>674</v>
      </c>
      <c r="Q143">
        <f t="shared" si="2"/>
        <v>0</v>
      </c>
    </row>
    <row r="144" spans="1:17">
      <c r="D144">
        <v>2309</v>
      </c>
      <c r="E144" t="s">
        <v>675</v>
      </c>
      <c r="F144">
        <v>0</v>
      </c>
      <c r="O144">
        <v>2309</v>
      </c>
      <c r="P144" t="s">
        <v>675</v>
      </c>
      <c r="Q144">
        <f t="shared" si="2"/>
        <v>0</v>
      </c>
    </row>
    <row r="145" spans="1:17">
      <c r="D145">
        <v>2310</v>
      </c>
      <c r="E145" t="s">
        <v>893</v>
      </c>
      <c r="F145">
        <v>0</v>
      </c>
      <c r="O145">
        <v>2310</v>
      </c>
      <c r="P145" t="s">
        <v>893</v>
      </c>
      <c r="Q145">
        <f t="shared" si="2"/>
        <v>0</v>
      </c>
    </row>
    <row r="146" spans="1:17">
      <c r="D146">
        <v>2312</v>
      </c>
      <c r="E146" t="s">
        <v>311</v>
      </c>
      <c r="F146">
        <v>0</v>
      </c>
      <c r="O146">
        <v>2312</v>
      </c>
      <c r="P146" t="s">
        <v>311</v>
      </c>
      <c r="Q146">
        <f t="shared" si="2"/>
        <v>0</v>
      </c>
    </row>
    <row r="147" spans="1:17">
      <c r="D147">
        <v>2313</v>
      </c>
      <c r="E147" t="s">
        <v>42</v>
      </c>
      <c r="F147">
        <v>0</v>
      </c>
      <c r="O147">
        <v>2313</v>
      </c>
      <c r="P147" t="s">
        <v>42</v>
      </c>
      <c r="Q147">
        <f t="shared" si="2"/>
        <v>0</v>
      </c>
    </row>
    <row r="148" spans="1:17">
      <c r="D148">
        <v>2343</v>
      </c>
      <c r="E148" t="s">
        <v>312</v>
      </c>
      <c r="F148">
        <v>0</v>
      </c>
      <c r="O148">
        <v>2343</v>
      </c>
      <c r="P148" t="s">
        <v>312</v>
      </c>
      <c r="Q148">
        <f t="shared" si="2"/>
        <v>0</v>
      </c>
    </row>
    <row r="149" spans="1:17">
      <c r="D149">
        <v>2345</v>
      </c>
      <c r="E149" t="s">
        <v>894</v>
      </c>
      <c r="F149">
        <v>0</v>
      </c>
      <c r="O149">
        <v>2345</v>
      </c>
      <c r="P149" t="s">
        <v>894</v>
      </c>
      <c r="Q149">
        <f t="shared" si="2"/>
        <v>0</v>
      </c>
    </row>
    <row r="150" spans="1:17">
      <c r="D150">
        <v>2392</v>
      </c>
      <c r="E150" t="s">
        <v>46</v>
      </c>
      <c r="F150">
        <v>0</v>
      </c>
      <c r="O150">
        <v>2392</v>
      </c>
      <c r="P150" t="s">
        <v>46</v>
      </c>
      <c r="Q150">
        <f t="shared" si="2"/>
        <v>0</v>
      </c>
    </row>
    <row r="151" spans="1:17">
      <c r="A151">
        <v>2400</v>
      </c>
      <c r="B151" t="s">
        <v>224</v>
      </c>
      <c r="F151">
        <v>0</v>
      </c>
      <c r="Q151">
        <f t="shared" si="2"/>
        <v>0</v>
      </c>
    </row>
    <row r="152" spans="1:17">
      <c r="D152">
        <v>2401</v>
      </c>
      <c r="E152" t="s">
        <v>47</v>
      </c>
      <c r="F152">
        <v>0</v>
      </c>
      <c r="O152">
        <v>2401</v>
      </c>
      <c r="P152" t="s">
        <v>47</v>
      </c>
      <c r="Q152">
        <f t="shared" si="2"/>
        <v>0</v>
      </c>
    </row>
    <row r="153" spans="1:17">
      <c r="D153">
        <v>2402</v>
      </c>
      <c r="E153" t="s">
        <v>806</v>
      </c>
      <c r="F153">
        <v>0</v>
      </c>
      <c r="O153">
        <v>2402</v>
      </c>
      <c r="P153" t="s">
        <v>806</v>
      </c>
      <c r="Q153">
        <f t="shared" si="2"/>
        <v>0</v>
      </c>
    </row>
    <row r="154" spans="1:17">
      <c r="D154">
        <v>2403</v>
      </c>
      <c r="E154" t="s">
        <v>895</v>
      </c>
      <c r="F154">
        <v>0</v>
      </c>
      <c r="O154">
        <v>2403</v>
      </c>
      <c r="P154" t="s">
        <v>895</v>
      </c>
      <c r="Q154">
        <f t="shared" si="2"/>
        <v>0</v>
      </c>
    </row>
    <row r="155" spans="1:17">
      <c r="D155">
        <v>2406</v>
      </c>
      <c r="E155" t="s">
        <v>49</v>
      </c>
      <c r="F155">
        <v>0</v>
      </c>
      <c r="O155">
        <v>2406</v>
      </c>
      <c r="P155" t="s">
        <v>49</v>
      </c>
      <c r="Q155">
        <f t="shared" si="2"/>
        <v>0</v>
      </c>
    </row>
    <row r="156" spans="1:17">
      <c r="D156">
        <v>2407</v>
      </c>
      <c r="E156" t="s">
        <v>50</v>
      </c>
      <c r="F156">
        <v>0</v>
      </c>
      <c r="O156">
        <v>2407</v>
      </c>
      <c r="P156" t="s">
        <v>50</v>
      </c>
      <c r="Q156">
        <f t="shared" si="2"/>
        <v>0</v>
      </c>
    </row>
    <row r="157" spans="1:17">
      <c r="D157">
        <v>2408</v>
      </c>
      <c r="E157" t="s">
        <v>51</v>
      </c>
      <c r="F157">
        <v>0</v>
      </c>
      <c r="O157">
        <v>2408</v>
      </c>
      <c r="P157" t="s">
        <v>51</v>
      </c>
      <c r="Q157">
        <f t="shared" si="2"/>
        <v>0</v>
      </c>
    </row>
    <row r="158" spans="1:17">
      <c r="D158">
        <v>2409</v>
      </c>
      <c r="E158" t="s">
        <v>315</v>
      </c>
      <c r="F158">
        <v>0</v>
      </c>
      <c r="O158">
        <v>2409</v>
      </c>
      <c r="P158" t="s">
        <v>315</v>
      </c>
      <c r="Q158">
        <f t="shared" si="2"/>
        <v>0</v>
      </c>
    </row>
    <row r="159" spans="1:17">
      <c r="D159">
        <v>2440</v>
      </c>
      <c r="E159" t="s">
        <v>316</v>
      </c>
      <c r="F159">
        <v>0</v>
      </c>
      <c r="O159">
        <v>2440</v>
      </c>
      <c r="P159" t="s">
        <v>316</v>
      </c>
      <c r="Q159">
        <f t="shared" si="2"/>
        <v>0</v>
      </c>
    </row>
    <row r="160" spans="1:17">
      <c r="D160">
        <v>2441</v>
      </c>
      <c r="E160" t="s">
        <v>43</v>
      </c>
      <c r="F160">
        <v>0</v>
      </c>
      <c r="O160">
        <v>2441</v>
      </c>
      <c r="P160" t="s">
        <v>43</v>
      </c>
      <c r="Q160">
        <f t="shared" si="2"/>
        <v>0</v>
      </c>
    </row>
    <row r="161" spans="1:17">
      <c r="D161">
        <v>2442</v>
      </c>
      <c r="E161" t="s">
        <v>44</v>
      </c>
      <c r="F161">
        <v>0</v>
      </c>
      <c r="O161">
        <v>2442</v>
      </c>
      <c r="P161" t="s">
        <v>44</v>
      </c>
      <c r="Q161">
        <f t="shared" si="2"/>
        <v>0</v>
      </c>
    </row>
    <row r="162" spans="1:17">
      <c r="D162">
        <v>2443</v>
      </c>
      <c r="E162" t="s">
        <v>318</v>
      </c>
      <c r="F162">
        <v>0</v>
      </c>
      <c r="O162">
        <v>2443</v>
      </c>
      <c r="P162" t="s">
        <v>318</v>
      </c>
      <c r="Q162">
        <f t="shared" si="2"/>
        <v>0</v>
      </c>
    </row>
    <row r="163" spans="1:17">
      <c r="D163">
        <v>2445</v>
      </c>
      <c r="E163" t="s">
        <v>320</v>
      </c>
      <c r="F163">
        <v>0</v>
      </c>
      <c r="O163">
        <v>2445</v>
      </c>
      <c r="P163" t="s">
        <v>320</v>
      </c>
      <c r="Q163">
        <f t="shared" si="2"/>
        <v>0</v>
      </c>
    </row>
    <row r="164" spans="1:17">
      <c r="D164">
        <v>2446</v>
      </c>
      <c r="E164" t="s">
        <v>676</v>
      </c>
      <c r="F164">
        <v>0</v>
      </c>
      <c r="O164">
        <v>2446</v>
      </c>
      <c r="P164" t="s">
        <v>676</v>
      </c>
      <c r="Q164">
        <f t="shared" si="2"/>
        <v>0</v>
      </c>
    </row>
    <row r="165" spans="1:17">
      <c r="D165">
        <v>2447</v>
      </c>
      <c r="E165" t="s">
        <v>677</v>
      </c>
      <c r="F165">
        <v>0</v>
      </c>
      <c r="O165">
        <v>2447</v>
      </c>
      <c r="P165" t="s">
        <v>677</v>
      </c>
      <c r="Q165">
        <f t="shared" si="2"/>
        <v>0</v>
      </c>
    </row>
    <row r="166" spans="1:17">
      <c r="D166">
        <v>2460</v>
      </c>
      <c r="E166" t="s">
        <v>52</v>
      </c>
      <c r="F166">
        <v>0</v>
      </c>
      <c r="O166">
        <v>2460</v>
      </c>
      <c r="P166" t="s">
        <v>52</v>
      </c>
      <c r="Q166">
        <f t="shared" si="2"/>
        <v>0</v>
      </c>
    </row>
    <row r="167" spans="1:17">
      <c r="D167">
        <v>2483</v>
      </c>
      <c r="E167" t="s">
        <v>321</v>
      </c>
      <c r="F167">
        <v>0</v>
      </c>
      <c r="O167">
        <v>2483</v>
      </c>
      <c r="P167" t="s">
        <v>321</v>
      </c>
      <c r="Q167">
        <f t="shared" si="2"/>
        <v>0</v>
      </c>
    </row>
    <row r="168" spans="1:17">
      <c r="D168">
        <v>2497</v>
      </c>
      <c r="E168" t="s">
        <v>159</v>
      </c>
      <c r="F168">
        <v>0</v>
      </c>
      <c r="O168">
        <v>2497</v>
      </c>
      <c r="P168" t="s">
        <v>159</v>
      </c>
      <c r="Q168">
        <f t="shared" si="2"/>
        <v>0</v>
      </c>
    </row>
    <row r="169" spans="1:17">
      <c r="A169">
        <v>2500</v>
      </c>
      <c r="B169" t="s">
        <v>225</v>
      </c>
      <c r="F169">
        <v>0</v>
      </c>
      <c r="Q169">
        <f t="shared" si="2"/>
        <v>0</v>
      </c>
    </row>
    <row r="170" spans="1:17">
      <c r="D170">
        <v>2501</v>
      </c>
      <c r="E170" t="s">
        <v>53</v>
      </c>
      <c r="F170">
        <v>0</v>
      </c>
      <c r="O170">
        <v>2501</v>
      </c>
      <c r="P170" t="s">
        <v>53</v>
      </c>
      <c r="Q170">
        <f t="shared" si="2"/>
        <v>0</v>
      </c>
    </row>
    <row r="171" spans="1:17">
      <c r="D171">
        <v>2503</v>
      </c>
      <c r="E171" t="s">
        <v>323</v>
      </c>
      <c r="F171">
        <v>0</v>
      </c>
      <c r="O171">
        <v>2503</v>
      </c>
      <c r="P171" t="s">
        <v>323</v>
      </c>
      <c r="Q171">
        <f t="shared" si="2"/>
        <v>0</v>
      </c>
    </row>
    <row r="172" spans="1:17">
      <c r="D172">
        <v>2504</v>
      </c>
      <c r="E172" t="s">
        <v>54</v>
      </c>
      <c r="F172">
        <v>0</v>
      </c>
      <c r="O172">
        <v>2504</v>
      </c>
      <c r="P172" t="s">
        <v>54</v>
      </c>
      <c r="Q172">
        <f t="shared" si="2"/>
        <v>0</v>
      </c>
    </row>
    <row r="173" spans="1:17">
      <c r="D173">
        <v>2505</v>
      </c>
      <c r="E173" t="s">
        <v>55</v>
      </c>
      <c r="F173">
        <v>0</v>
      </c>
      <c r="O173">
        <v>2505</v>
      </c>
      <c r="P173" t="s">
        <v>55</v>
      </c>
      <c r="Q173">
        <f t="shared" si="2"/>
        <v>0</v>
      </c>
    </row>
    <row r="174" spans="1:17">
      <c r="D174">
        <v>2506</v>
      </c>
      <c r="E174" t="s">
        <v>56</v>
      </c>
      <c r="F174">
        <v>0</v>
      </c>
      <c r="O174">
        <v>2506</v>
      </c>
      <c r="P174" t="s">
        <v>56</v>
      </c>
      <c r="Q174">
        <f t="shared" si="2"/>
        <v>0</v>
      </c>
    </row>
    <row r="175" spans="1:17">
      <c r="D175">
        <v>2507</v>
      </c>
      <c r="E175" t="s">
        <v>325</v>
      </c>
      <c r="F175">
        <v>0</v>
      </c>
      <c r="O175">
        <v>2507</v>
      </c>
      <c r="P175" t="s">
        <v>325</v>
      </c>
      <c r="Q175">
        <f t="shared" si="2"/>
        <v>0</v>
      </c>
    </row>
    <row r="176" spans="1:17">
      <c r="D176">
        <v>2508</v>
      </c>
      <c r="E176" t="s">
        <v>265</v>
      </c>
      <c r="F176">
        <v>0</v>
      </c>
      <c r="O176">
        <v>2508</v>
      </c>
      <c r="P176" t="s">
        <v>265</v>
      </c>
      <c r="Q176">
        <f t="shared" si="2"/>
        <v>0</v>
      </c>
    </row>
    <row r="177" spans="4:17">
      <c r="D177">
        <v>2509</v>
      </c>
      <c r="E177" t="s">
        <v>327</v>
      </c>
      <c r="F177">
        <v>0</v>
      </c>
      <c r="O177">
        <v>2509</v>
      </c>
      <c r="P177" t="s">
        <v>327</v>
      </c>
      <c r="Q177">
        <f t="shared" si="2"/>
        <v>0</v>
      </c>
    </row>
    <row r="178" spans="4:17">
      <c r="D178">
        <v>2510</v>
      </c>
      <c r="E178" t="s">
        <v>328</v>
      </c>
      <c r="F178">
        <v>0</v>
      </c>
      <c r="O178">
        <v>2510</v>
      </c>
      <c r="P178" t="s">
        <v>328</v>
      </c>
      <c r="Q178">
        <f t="shared" si="2"/>
        <v>0</v>
      </c>
    </row>
    <row r="179" spans="4:17">
      <c r="D179">
        <v>2511</v>
      </c>
      <c r="E179" t="s">
        <v>330</v>
      </c>
      <c r="F179">
        <v>0</v>
      </c>
      <c r="O179">
        <v>2511</v>
      </c>
      <c r="P179" t="s">
        <v>330</v>
      </c>
      <c r="Q179">
        <f t="shared" si="2"/>
        <v>0</v>
      </c>
    </row>
    <row r="180" spans="4:17">
      <c r="D180">
        <v>2512</v>
      </c>
      <c r="E180" t="s">
        <v>678</v>
      </c>
      <c r="F180">
        <v>0</v>
      </c>
      <c r="O180">
        <v>2512</v>
      </c>
      <c r="P180" t="s">
        <v>678</v>
      </c>
      <c r="Q180">
        <f t="shared" si="2"/>
        <v>0</v>
      </c>
    </row>
    <row r="181" spans="4:17">
      <c r="D181">
        <v>2514</v>
      </c>
      <c r="E181" t="s">
        <v>332</v>
      </c>
      <c r="F181">
        <v>0</v>
      </c>
      <c r="O181">
        <v>2514</v>
      </c>
      <c r="P181" t="s">
        <v>332</v>
      </c>
      <c r="Q181">
        <f t="shared" si="2"/>
        <v>0</v>
      </c>
    </row>
    <row r="182" spans="4:17">
      <c r="D182">
        <v>2518</v>
      </c>
      <c r="E182" t="s">
        <v>57</v>
      </c>
      <c r="F182">
        <v>0</v>
      </c>
      <c r="O182">
        <v>2518</v>
      </c>
      <c r="P182" t="s">
        <v>57</v>
      </c>
      <c r="Q182">
        <f t="shared" si="2"/>
        <v>0</v>
      </c>
    </row>
    <row r="183" spans="4:17">
      <c r="D183">
        <v>2519</v>
      </c>
      <c r="E183" t="s">
        <v>896</v>
      </c>
      <c r="F183">
        <v>0</v>
      </c>
      <c r="O183">
        <v>2519</v>
      </c>
      <c r="P183" t="s">
        <v>896</v>
      </c>
      <c r="Q183">
        <f t="shared" si="2"/>
        <v>0</v>
      </c>
    </row>
    <row r="184" spans="4:17">
      <c r="D184">
        <v>2520</v>
      </c>
      <c r="E184" t="s">
        <v>59</v>
      </c>
      <c r="F184">
        <v>0</v>
      </c>
      <c r="O184">
        <v>2520</v>
      </c>
      <c r="P184" t="s">
        <v>59</v>
      </c>
      <c r="Q184">
        <f t="shared" si="2"/>
        <v>0</v>
      </c>
    </row>
    <row r="185" spans="4:17">
      <c r="D185">
        <v>2539</v>
      </c>
      <c r="E185" t="s">
        <v>60</v>
      </c>
      <c r="F185">
        <v>0</v>
      </c>
      <c r="O185">
        <v>2539</v>
      </c>
      <c r="P185" t="s">
        <v>60</v>
      </c>
      <c r="Q185">
        <f t="shared" si="2"/>
        <v>0</v>
      </c>
    </row>
    <row r="186" spans="4:17">
      <c r="D186">
        <v>2540</v>
      </c>
      <c r="E186" t="s">
        <v>679</v>
      </c>
      <c r="F186">
        <v>0</v>
      </c>
      <c r="O186">
        <v>2540</v>
      </c>
      <c r="P186" t="s">
        <v>679</v>
      </c>
      <c r="Q186">
        <f t="shared" si="2"/>
        <v>0</v>
      </c>
    </row>
    <row r="187" spans="4:17">
      <c r="D187">
        <v>2541</v>
      </c>
      <c r="E187" t="s">
        <v>61</v>
      </c>
      <c r="F187">
        <v>0</v>
      </c>
      <c r="O187">
        <v>2541</v>
      </c>
      <c r="P187" t="s">
        <v>61</v>
      </c>
      <c r="Q187">
        <f t="shared" si="2"/>
        <v>0</v>
      </c>
    </row>
    <row r="188" spans="4:17">
      <c r="D188">
        <v>2542</v>
      </c>
      <c r="E188" t="s">
        <v>44</v>
      </c>
      <c r="F188">
        <v>0</v>
      </c>
      <c r="O188">
        <v>2542</v>
      </c>
      <c r="P188" t="s">
        <v>44</v>
      </c>
      <c r="Q188">
        <f t="shared" si="2"/>
        <v>0</v>
      </c>
    </row>
    <row r="189" spans="4:17">
      <c r="D189">
        <v>2543</v>
      </c>
      <c r="E189" t="s">
        <v>897</v>
      </c>
      <c r="F189">
        <v>0</v>
      </c>
      <c r="O189">
        <v>2543</v>
      </c>
      <c r="P189" t="s">
        <v>897</v>
      </c>
      <c r="Q189">
        <f t="shared" si="2"/>
        <v>0</v>
      </c>
    </row>
    <row r="190" spans="4:17">
      <c r="D190">
        <v>2544</v>
      </c>
      <c r="E190" t="s">
        <v>680</v>
      </c>
      <c r="F190">
        <v>0</v>
      </c>
      <c r="O190">
        <v>2544</v>
      </c>
      <c r="P190" t="s">
        <v>680</v>
      </c>
      <c r="Q190">
        <f t="shared" si="2"/>
        <v>0</v>
      </c>
    </row>
    <row r="191" spans="4:17">
      <c r="D191">
        <v>2575</v>
      </c>
      <c r="E191" t="s">
        <v>62</v>
      </c>
      <c r="F191">
        <v>0</v>
      </c>
      <c r="O191">
        <v>2575</v>
      </c>
      <c r="P191" t="s">
        <v>62</v>
      </c>
      <c r="Q191">
        <f t="shared" si="2"/>
        <v>0</v>
      </c>
    </row>
    <row r="192" spans="4:17">
      <c r="D192">
        <v>2583</v>
      </c>
      <c r="E192" t="s">
        <v>898</v>
      </c>
      <c r="F192">
        <v>0</v>
      </c>
      <c r="O192">
        <v>2583</v>
      </c>
      <c r="P192" t="s">
        <v>898</v>
      </c>
      <c r="Q192">
        <f t="shared" si="2"/>
        <v>0</v>
      </c>
    </row>
    <row r="193" spans="1:17">
      <c r="D193">
        <v>2597</v>
      </c>
      <c r="E193" t="s">
        <v>159</v>
      </c>
      <c r="F193">
        <v>0</v>
      </c>
      <c r="O193">
        <v>2597</v>
      </c>
      <c r="P193" t="s">
        <v>159</v>
      </c>
      <c r="Q193">
        <f t="shared" si="2"/>
        <v>0</v>
      </c>
    </row>
    <row r="194" spans="1:17">
      <c r="A194">
        <v>2600</v>
      </c>
      <c r="B194" t="s">
        <v>226</v>
      </c>
      <c r="F194">
        <v>0</v>
      </c>
      <c r="Q194">
        <f t="shared" si="2"/>
        <v>0</v>
      </c>
    </row>
    <row r="195" spans="1:17">
      <c r="D195">
        <v>2601</v>
      </c>
      <c r="E195" t="s">
        <v>63</v>
      </c>
      <c r="F195">
        <v>0</v>
      </c>
      <c r="O195">
        <v>2601</v>
      </c>
      <c r="P195" t="s">
        <v>63</v>
      </c>
      <c r="Q195">
        <f t="shared" si="2"/>
        <v>0</v>
      </c>
    </row>
    <row r="196" spans="1:17">
      <c r="D196">
        <v>2602</v>
      </c>
      <c r="E196" t="s">
        <v>824</v>
      </c>
      <c r="F196">
        <v>0</v>
      </c>
      <c r="O196">
        <v>2602</v>
      </c>
      <c r="P196" t="s">
        <v>824</v>
      </c>
      <c r="Q196">
        <f t="shared" si="2"/>
        <v>0</v>
      </c>
    </row>
    <row r="197" spans="1:17">
      <c r="D197">
        <v>2609</v>
      </c>
      <c r="E197" t="s">
        <v>338</v>
      </c>
      <c r="F197">
        <v>0</v>
      </c>
      <c r="O197">
        <v>2609</v>
      </c>
      <c r="P197" t="s">
        <v>338</v>
      </c>
      <c r="Q197">
        <f t="shared" si="2"/>
        <v>0</v>
      </c>
    </row>
    <row r="198" spans="1:17">
      <c r="D198">
        <v>2640</v>
      </c>
      <c r="E198" t="s">
        <v>336</v>
      </c>
      <c r="F198">
        <v>0</v>
      </c>
      <c r="O198">
        <v>2640</v>
      </c>
      <c r="P198" t="s">
        <v>336</v>
      </c>
      <c r="Q198">
        <f t="shared" ref="Q198:Q261" si="3">D198-O198</f>
        <v>0</v>
      </c>
    </row>
    <row r="199" spans="1:17">
      <c r="D199">
        <v>2644</v>
      </c>
      <c r="E199" t="s">
        <v>340</v>
      </c>
      <c r="F199">
        <v>0</v>
      </c>
      <c r="O199">
        <v>2644</v>
      </c>
      <c r="P199" t="s">
        <v>340</v>
      </c>
      <c r="Q199">
        <f t="shared" si="3"/>
        <v>0</v>
      </c>
    </row>
    <row r="200" spans="1:17">
      <c r="D200">
        <v>2645</v>
      </c>
      <c r="E200" t="s">
        <v>342</v>
      </c>
      <c r="F200">
        <v>0</v>
      </c>
      <c r="O200">
        <v>2645</v>
      </c>
      <c r="P200" t="s">
        <v>342</v>
      </c>
      <c r="Q200">
        <f t="shared" si="3"/>
        <v>0</v>
      </c>
    </row>
    <row r="201" spans="1:17">
      <c r="D201">
        <v>2650</v>
      </c>
      <c r="E201" t="s">
        <v>64</v>
      </c>
      <c r="F201">
        <v>0</v>
      </c>
      <c r="O201">
        <v>2650</v>
      </c>
      <c r="P201" t="s">
        <v>64</v>
      </c>
      <c r="Q201">
        <f t="shared" si="3"/>
        <v>0</v>
      </c>
    </row>
    <row r="202" spans="1:17">
      <c r="D202">
        <v>2684</v>
      </c>
      <c r="E202" t="s">
        <v>343</v>
      </c>
      <c r="F202">
        <v>0</v>
      </c>
      <c r="O202">
        <v>2684</v>
      </c>
      <c r="P202" t="s">
        <v>343</v>
      </c>
      <c r="Q202">
        <f t="shared" si="3"/>
        <v>0</v>
      </c>
    </row>
    <row r="203" spans="1:17">
      <c r="D203">
        <v>2690</v>
      </c>
      <c r="E203" t="s">
        <v>65</v>
      </c>
      <c r="F203">
        <v>0</v>
      </c>
      <c r="O203">
        <v>2690</v>
      </c>
      <c r="P203" t="s">
        <v>65</v>
      </c>
      <c r="Q203">
        <f t="shared" si="3"/>
        <v>0</v>
      </c>
    </row>
    <row r="204" spans="1:17">
      <c r="D204">
        <v>2695</v>
      </c>
      <c r="E204" t="s">
        <v>682</v>
      </c>
      <c r="F204">
        <v>0</v>
      </c>
      <c r="O204">
        <v>2695</v>
      </c>
      <c r="P204" t="s">
        <v>682</v>
      </c>
      <c r="Q204">
        <f t="shared" si="3"/>
        <v>0</v>
      </c>
    </row>
    <row r="205" spans="1:17">
      <c r="A205">
        <v>2800</v>
      </c>
      <c r="B205" t="s">
        <v>227</v>
      </c>
      <c r="F205">
        <v>0</v>
      </c>
      <c r="Q205">
        <f t="shared" si="3"/>
        <v>0</v>
      </c>
    </row>
    <row r="206" spans="1:17">
      <c r="D206">
        <v>2801</v>
      </c>
      <c r="E206" t="s">
        <v>434</v>
      </c>
      <c r="F206">
        <v>0</v>
      </c>
      <c r="O206">
        <v>2801</v>
      </c>
      <c r="P206" t="s">
        <v>434</v>
      </c>
      <c r="Q206">
        <f t="shared" si="3"/>
        <v>0</v>
      </c>
    </row>
    <row r="207" spans="1:17">
      <c r="D207">
        <v>2802</v>
      </c>
      <c r="E207" t="s">
        <v>66</v>
      </c>
      <c r="F207">
        <v>0</v>
      </c>
      <c r="O207">
        <v>2802</v>
      </c>
      <c r="P207" t="s">
        <v>66</v>
      </c>
      <c r="Q207">
        <f t="shared" si="3"/>
        <v>0</v>
      </c>
    </row>
    <row r="208" spans="1:17">
      <c r="D208">
        <v>2803</v>
      </c>
      <c r="E208" t="s">
        <v>437</v>
      </c>
      <c r="F208">
        <v>0</v>
      </c>
      <c r="O208">
        <v>2803</v>
      </c>
      <c r="P208" t="s">
        <v>437</v>
      </c>
      <c r="Q208">
        <f t="shared" si="3"/>
        <v>0</v>
      </c>
    </row>
    <row r="209" spans="1:17">
      <c r="D209">
        <v>2804</v>
      </c>
      <c r="E209" t="s">
        <v>438</v>
      </c>
      <c r="F209">
        <v>0</v>
      </c>
      <c r="O209">
        <v>2804</v>
      </c>
      <c r="P209" t="s">
        <v>438</v>
      </c>
      <c r="Q209">
        <f t="shared" si="3"/>
        <v>0</v>
      </c>
    </row>
    <row r="210" spans="1:17">
      <c r="D210">
        <v>2820</v>
      </c>
      <c r="E210" t="s">
        <v>683</v>
      </c>
      <c r="F210">
        <v>0</v>
      </c>
      <c r="O210">
        <v>2820</v>
      </c>
      <c r="P210" t="s">
        <v>683</v>
      </c>
      <c r="Q210">
        <f t="shared" si="3"/>
        <v>0</v>
      </c>
    </row>
    <row r="211" spans="1:17">
      <c r="D211">
        <v>2839</v>
      </c>
      <c r="E211" t="s">
        <v>60</v>
      </c>
      <c r="F211">
        <v>0</v>
      </c>
      <c r="O211">
        <v>2839</v>
      </c>
      <c r="P211" t="s">
        <v>60</v>
      </c>
      <c r="Q211">
        <f t="shared" si="3"/>
        <v>0</v>
      </c>
    </row>
    <row r="212" spans="1:17">
      <c r="D212">
        <v>2840</v>
      </c>
      <c r="E212" t="s">
        <v>67</v>
      </c>
      <c r="F212">
        <v>0</v>
      </c>
      <c r="O212">
        <v>2840</v>
      </c>
      <c r="P212" t="s">
        <v>67</v>
      </c>
      <c r="Q212">
        <f t="shared" si="3"/>
        <v>0</v>
      </c>
    </row>
    <row r="213" spans="1:17">
      <c r="D213">
        <v>2845</v>
      </c>
      <c r="E213" t="s">
        <v>439</v>
      </c>
      <c r="F213">
        <v>0</v>
      </c>
      <c r="O213">
        <v>2845</v>
      </c>
      <c r="P213" t="s">
        <v>439</v>
      </c>
      <c r="Q213">
        <f t="shared" si="3"/>
        <v>0</v>
      </c>
    </row>
    <row r="214" spans="1:17">
      <c r="D214">
        <v>2846</v>
      </c>
      <c r="E214" t="s">
        <v>441</v>
      </c>
      <c r="F214">
        <v>0</v>
      </c>
      <c r="O214">
        <v>2846</v>
      </c>
      <c r="P214" t="s">
        <v>441</v>
      </c>
      <c r="Q214">
        <f t="shared" si="3"/>
        <v>0</v>
      </c>
    </row>
    <row r="215" spans="1:17">
      <c r="D215">
        <v>2847</v>
      </c>
      <c r="E215" t="s">
        <v>68</v>
      </c>
      <c r="F215">
        <v>0</v>
      </c>
      <c r="O215">
        <v>2847</v>
      </c>
      <c r="P215" t="s">
        <v>68</v>
      </c>
      <c r="Q215">
        <f t="shared" si="3"/>
        <v>0</v>
      </c>
    </row>
    <row r="216" spans="1:17">
      <c r="D216">
        <v>2865</v>
      </c>
      <c r="E216" t="s">
        <v>86</v>
      </c>
      <c r="F216">
        <v>0</v>
      </c>
      <c r="O216">
        <v>2865</v>
      </c>
      <c r="P216" t="s">
        <v>86</v>
      </c>
      <c r="Q216">
        <f t="shared" si="3"/>
        <v>0</v>
      </c>
    </row>
    <row r="217" spans="1:17">
      <c r="D217">
        <v>2866</v>
      </c>
      <c r="E217" t="s">
        <v>684</v>
      </c>
      <c r="F217">
        <v>0</v>
      </c>
      <c r="O217">
        <v>2866</v>
      </c>
      <c r="P217" t="s">
        <v>684</v>
      </c>
      <c r="Q217">
        <f t="shared" si="3"/>
        <v>0</v>
      </c>
    </row>
    <row r="218" spans="1:17">
      <c r="D218">
        <v>2877</v>
      </c>
      <c r="E218" t="s">
        <v>69</v>
      </c>
      <c r="F218">
        <v>0</v>
      </c>
      <c r="O218">
        <v>2877</v>
      </c>
      <c r="P218" t="s">
        <v>69</v>
      </c>
      <c r="Q218">
        <f t="shared" si="3"/>
        <v>0</v>
      </c>
    </row>
    <row r="219" spans="1:17">
      <c r="D219">
        <v>2883</v>
      </c>
      <c r="E219" t="s">
        <v>825</v>
      </c>
      <c r="F219">
        <v>0</v>
      </c>
      <c r="O219">
        <v>2883</v>
      </c>
      <c r="P219" t="s">
        <v>825</v>
      </c>
      <c r="Q219">
        <f t="shared" si="3"/>
        <v>0</v>
      </c>
    </row>
    <row r="220" spans="1:17">
      <c r="D220">
        <v>2895</v>
      </c>
      <c r="E220" t="s">
        <v>685</v>
      </c>
      <c r="F220">
        <v>0</v>
      </c>
      <c r="O220">
        <v>2895</v>
      </c>
      <c r="P220" t="s">
        <v>685</v>
      </c>
      <c r="Q220">
        <f t="shared" si="3"/>
        <v>0</v>
      </c>
    </row>
    <row r="221" spans="1:17">
      <c r="A221">
        <v>2900</v>
      </c>
      <c r="B221" t="s">
        <v>228</v>
      </c>
      <c r="F221">
        <v>0</v>
      </c>
      <c r="Q221">
        <f t="shared" si="3"/>
        <v>0</v>
      </c>
    </row>
    <row r="222" spans="1:17">
      <c r="D222">
        <v>2901</v>
      </c>
      <c r="E222" t="s">
        <v>70</v>
      </c>
      <c r="F222">
        <v>0</v>
      </c>
      <c r="O222">
        <v>2901</v>
      </c>
      <c r="P222" t="s">
        <v>70</v>
      </c>
      <c r="Q222">
        <f t="shared" si="3"/>
        <v>0</v>
      </c>
    </row>
    <row r="223" spans="1:17">
      <c r="D223">
        <v>2903</v>
      </c>
      <c r="E223" t="s">
        <v>442</v>
      </c>
      <c r="F223">
        <v>0</v>
      </c>
      <c r="O223">
        <v>2903</v>
      </c>
      <c r="P223" t="s">
        <v>442</v>
      </c>
      <c r="Q223">
        <f t="shared" si="3"/>
        <v>0</v>
      </c>
    </row>
    <row r="224" spans="1:17">
      <c r="D224">
        <v>2906</v>
      </c>
      <c r="E224" t="s">
        <v>71</v>
      </c>
      <c r="F224">
        <v>0</v>
      </c>
      <c r="O224">
        <v>2906</v>
      </c>
      <c r="P224" t="s">
        <v>71</v>
      </c>
      <c r="Q224">
        <f t="shared" si="3"/>
        <v>0</v>
      </c>
    </row>
    <row r="225" spans="1:17">
      <c r="D225">
        <v>2907</v>
      </c>
      <c r="E225" t="s">
        <v>72</v>
      </c>
      <c r="F225">
        <v>0</v>
      </c>
      <c r="O225">
        <v>2907</v>
      </c>
      <c r="P225" t="s">
        <v>72</v>
      </c>
      <c r="Q225">
        <f t="shared" si="3"/>
        <v>0</v>
      </c>
    </row>
    <row r="226" spans="1:17">
      <c r="D226">
        <v>2913</v>
      </c>
      <c r="E226" t="s">
        <v>42</v>
      </c>
      <c r="F226">
        <v>0</v>
      </c>
      <c r="O226">
        <v>2913</v>
      </c>
      <c r="P226" t="s">
        <v>42</v>
      </c>
      <c r="Q226">
        <f t="shared" si="3"/>
        <v>0</v>
      </c>
    </row>
    <row r="227" spans="1:17">
      <c r="D227">
        <v>2939</v>
      </c>
      <c r="E227" t="s">
        <v>60</v>
      </c>
      <c r="F227">
        <v>0</v>
      </c>
      <c r="O227">
        <v>2939</v>
      </c>
      <c r="P227" t="s">
        <v>60</v>
      </c>
      <c r="Q227">
        <f t="shared" si="3"/>
        <v>0</v>
      </c>
    </row>
    <row r="228" spans="1:17">
      <c r="D228">
        <v>2940</v>
      </c>
      <c r="E228" t="s">
        <v>73</v>
      </c>
      <c r="F228">
        <v>0</v>
      </c>
      <c r="O228">
        <v>2940</v>
      </c>
      <c r="P228" t="s">
        <v>73</v>
      </c>
      <c r="Q228">
        <f t="shared" si="3"/>
        <v>0</v>
      </c>
    </row>
    <row r="229" spans="1:17">
      <c r="D229">
        <v>2941</v>
      </c>
      <c r="E229" t="s">
        <v>43</v>
      </c>
      <c r="F229">
        <v>0</v>
      </c>
      <c r="O229">
        <v>2941</v>
      </c>
      <c r="P229" t="s">
        <v>43</v>
      </c>
      <c r="Q229">
        <f t="shared" si="3"/>
        <v>0</v>
      </c>
    </row>
    <row r="230" spans="1:17">
      <c r="D230">
        <v>2942</v>
      </c>
      <c r="E230" t="s">
        <v>44</v>
      </c>
      <c r="F230">
        <v>0</v>
      </c>
      <c r="O230">
        <v>2942</v>
      </c>
      <c r="P230" t="s">
        <v>44</v>
      </c>
      <c r="Q230">
        <f t="shared" si="3"/>
        <v>0</v>
      </c>
    </row>
    <row r="231" spans="1:17">
      <c r="D231">
        <v>2943</v>
      </c>
      <c r="E231" t="s">
        <v>686</v>
      </c>
      <c r="F231">
        <v>0</v>
      </c>
      <c r="O231">
        <v>2943</v>
      </c>
      <c r="P231" t="s">
        <v>686</v>
      </c>
      <c r="Q231">
        <f t="shared" si="3"/>
        <v>0</v>
      </c>
    </row>
    <row r="232" spans="1:17">
      <c r="D232">
        <v>2948</v>
      </c>
      <c r="E232" t="s">
        <v>74</v>
      </c>
      <c r="F232">
        <v>0</v>
      </c>
      <c r="O232">
        <v>2948</v>
      </c>
      <c r="P232" t="s">
        <v>74</v>
      </c>
      <c r="Q232">
        <f t="shared" si="3"/>
        <v>0</v>
      </c>
    </row>
    <row r="233" spans="1:17">
      <c r="D233">
        <v>2949</v>
      </c>
      <c r="E233" t="s">
        <v>75</v>
      </c>
      <c r="F233">
        <v>0</v>
      </c>
      <c r="O233">
        <v>2949</v>
      </c>
      <c r="P233" t="s">
        <v>75</v>
      </c>
      <c r="Q233">
        <f t="shared" si="3"/>
        <v>0</v>
      </c>
    </row>
    <row r="234" spans="1:17">
      <c r="D234">
        <v>2983</v>
      </c>
      <c r="E234" t="s">
        <v>76</v>
      </c>
      <c r="F234">
        <v>0</v>
      </c>
      <c r="O234">
        <v>2983</v>
      </c>
      <c r="P234" t="s">
        <v>76</v>
      </c>
      <c r="Q234">
        <f t="shared" si="3"/>
        <v>0</v>
      </c>
    </row>
    <row r="235" spans="1:17">
      <c r="D235">
        <v>2997</v>
      </c>
      <c r="E235" t="s">
        <v>159</v>
      </c>
      <c r="F235">
        <v>0</v>
      </c>
      <c r="O235">
        <v>2997</v>
      </c>
      <c r="P235" t="s">
        <v>159</v>
      </c>
      <c r="Q235">
        <f t="shared" si="3"/>
        <v>0</v>
      </c>
    </row>
    <row r="236" spans="1:17">
      <c r="A236">
        <v>3000</v>
      </c>
      <c r="B236" t="s">
        <v>229</v>
      </c>
      <c r="F236">
        <v>0</v>
      </c>
      <c r="Q236">
        <f t="shared" si="3"/>
        <v>0</v>
      </c>
    </row>
    <row r="237" spans="1:17">
      <c r="D237">
        <v>3001</v>
      </c>
      <c r="E237" t="s">
        <v>445</v>
      </c>
      <c r="F237">
        <v>0</v>
      </c>
      <c r="O237">
        <v>3001</v>
      </c>
      <c r="P237" t="s">
        <v>445</v>
      </c>
      <c r="Q237">
        <f t="shared" si="3"/>
        <v>0</v>
      </c>
    </row>
    <row r="238" spans="1:17">
      <c r="D238">
        <v>3002</v>
      </c>
      <c r="E238" t="s">
        <v>687</v>
      </c>
      <c r="F238">
        <v>0</v>
      </c>
      <c r="O238">
        <v>3002</v>
      </c>
      <c r="P238" t="s">
        <v>687</v>
      </c>
      <c r="Q238">
        <f t="shared" si="3"/>
        <v>0</v>
      </c>
    </row>
    <row r="239" spans="1:17">
      <c r="D239">
        <v>3003</v>
      </c>
      <c r="E239" t="s">
        <v>596</v>
      </c>
      <c r="F239">
        <v>0</v>
      </c>
      <c r="O239">
        <v>3003</v>
      </c>
      <c r="P239" t="s">
        <v>596</v>
      </c>
      <c r="Q239">
        <f t="shared" si="3"/>
        <v>0</v>
      </c>
    </row>
    <row r="240" spans="1:17">
      <c r="D240">
        <v>3005</v>
      </c>
      <c r="E240" t="s">
        <v>688</v>
      </c>
      <c r="F240">
        <v>0</v>
      </c>
      <c r="O240">
        <v>3005</v>
      </c>
      <c r="P240" t="s">
        <v>688</v>
      </c>
      <c r="Q240">
        <f t="shared" si="3"/>
        <v>0</v>
      </c>
    </row>
    <row r="241" spans="1:17">
      <c r="D241">
        <v>3006</v>
      </c>
      <c r="E241" t="s">
        <v>447</v>
      </c>
      <c r="F241">
        <v>0</v>
      </c>
      <c r="O241">
        <v>3006</v>
      </c>
      <c r="P241" t="s">
        <v>447</v>
      </c>
      <c r="Q241">
        <f t="shared" si="3"/>
        <v>0</v>
      </c>
    </row>
    <row r="242" spans="1:17">
      <c r="D242">
        <v>3007</v>
      </c>
      <c r="E242" t="s">
        <v>448</v>
      </c>
      <c r="F242">
        <v>0</v>
      </c>
      <c r="O242">
        <v>3007</v>
      </c>
      <c r="P242" t="s">
        <v>448</v>
      </c>
      <c r="Q242">
        <f t="shared" si="3"/>
        <v>0</v>
      </c>
    </row>
    <row r="243" spans="1:17">
      <c r="D243">
        <v>3010</v>
      </c>
      <c r="E243" t="s">
        <v>450</v>
      </c>
      <c r="F243">
        <v>0</v>
      </c>
      <c r="O243">
        <v>3010</v>
      </c>
      <c r="P243" t="s">
        <v>450</v>
      </c>
      <c r="Q243">
        <f t="shared" si="3"/>
        <v>0</v>
      </c>
    </row>
    <row r="244" spans="1:17">
      <c r="D244">
        <v>3011</v>
      </c>
      <c r="E244" t="s">
        <v>826</v>
      </c>
      <c r="F244">
        <v>0</v>
      </c>
      <c r="O244">
        <v>3011</v>
      </c>
      <c r="P244" t="s">
        <v>826</v>
      </c>
      <c r="Q244">
        <f t="shared" si="3"/>
        <v>0</v>
      </c>
    </row>
    <row r="245" spans="1:17">
      <c r="D245">
        <v>3013</v>
      </c>
      <c r="E245" t="s">
        <v>42</v>
      </c>
      <c r="F245">
        <v>0</v>
      </c>
      <c r="O245">
        <v>3013</v>
      </c>
      <c r="P245" t="s">
        <v>42</v>
      </c>
      <c r="Q245">
        <f t="shared" si="3"/>
        <v>0</v>
      </c>
    </row>
    <row r="246" spans="1:17">
      <c r="D246">
        <v>3039</v>
      </c>
      <c r="E246" t="s">
        <v>452</v>
      </c>
      <c r="F246">
        <v>0</v>
      </c>
      <c r="O246">
        <v>3039</v>
      </c>
      <c r="P246" t="s">
        <v>452</v>
      </c>
      <c r="Q246">
        <f t="shared" si="3"/>
        <v>0</v>
      </c>
    </row>
    <row r="247" spans="1:17">
      <c r="D247">
        <v>3040</v>
      </c>
      <c r="E247" t="s">
        <v>77</v>
      </c>
      <c r="F247">
        <v>0</v>
      </c>
      <c r="O247">
        <v>3040</v>
      </c>
      <c r="P247" t="s">
        <v>77</v>
      </c>
      <c r="Q247">
        <f t="shared" si="3"/>
        <v>0</v>
      </c>
    </row>
    <row r="248" spans="1:17">
      <c r="D248">
        <v>3044</v>
      </c>
      <c r="E248" t="s">
        <v>78</v>
      </c>
      <c r="F248">
        <v>0</v>
      </c>
      <c r="O248">
        <v>3044</v>
      </c>
      <c r="P248" t="s">
        <v>78</v>
      </c>
      <c r="Q248">
        <f t="shared" si="3"/>
        <v>0</v>
      </c>
    </row>
    <row r="249" spans="1:17">
      <c r="D249">
        <v>3050</v>
      </c>
      <c r="E249" t="s">
        <v>454</v>
      </c>
      <c r="F249">
        <v>0</v>
      </c>
      <c r="O249">
        <v>3050</v>
      </c>
      <c r="P249" t="s">
        <v>454</v>
      </c>
      <c r="Q249">
        <f t="shared" si="3"/>
        <v>0</v>
      </c>
    </row>
    <row r="250" spans="1:17">
      <c r="D250">
        <v>3083</v>
      </c>
      <c r="E250" t="s">
        <v>79</v>
      </c>
      <c r="F250">
        <v>0</v>
      </c>
      <c r="O250">
        <v>3083</v>
      </c>
      <c r="P250" t="s">
        <v>79</v>
      </c>
      <c r="Q250">
        <f t="shared" si="3"/>
        <v>0</v>
      </c>
    </row>
    <row r="251" spans="1:17">
      <c r="D251">
        <v>3097</v>
      </c>
      <c r="E251" t="s">
        <v>690</v>
      </c>
      <c r="F251">
        <v>0</v>
      </c>
      <c r="O251">
        <v>3097</v>
      </c>
      <c r="P251" t="s">
        <v>690</v>
      </c>
      <c r="Q251">
        <f t="shared" si="3"/>
        <v>0</v>
      </c>
    </row>
    <row r="252" spans="1:17">
      <c r="A252">
        <v>3200</v>
      </c>
      <c r="B252" t="s">
        <v>230</v>
      </c>
      <c r="F252">
        <v>0</v>
      </c>
      <c r="Q252">
        <f t="shared" si="3"/>
        <v>0</v>
      </c>
    </row>
    <row r="253" spans="1:17">
      <c r="D253">
        <v>3201</v>
      </c>
      <c r="E253" t="s">
        <v>80</v>
      </c>
      <c r="F253">
        <v>0</v>
      </c>
      <c r="O253">
        <v>3201</v>
      </c>
      <c r="P253" t="s">
        <v>80</v>
      </c>
      <c r="Q253">
        <f t="shared" si="3"/>
        <v>0</v>
      </c>
    </row>
    <row r="254" spans="1:17">
      <c r="D254">
        <v>3202</v>
      </c>
      <c r="E254" t="s">
        <v>81</v>
      </c>
      <c r="F254">
        <v>0</v>
      </c>
      <c r="O254">
        <v>3202</v>
      </c>
      <c r="P254" t="s">
        <v>81</v>
      </c>
      <c r="Q254">
        <f t="shared" si="3"/>
        <v>0</v>
      </c>
    </row>
    <row r="255" spans="1:17">
      <c r="D255">
        <v>3203</v>
      </c>
      <c r="E255" t="s">
        <v>82</v>
      </c>
      <c r="F255">
        <v>0</v>
      </c>
      <c r="O255">
        <v>3203</v>
      </c>
      <c r="P255" t="s">
        <v>82</v>
      </c>
      <c r="Q255">
        <f t="shared" si="3"/>
        <v>0</v>
      </c>
    </row>
    <row r="256" spans="1:17">
      <c r="D256">
        <v>3204</v>
      </c>
      <c r="E256" t="s">
        <v>899</v>
      </c>
      <c r="F256">
        <v>0</v>
      </c>
      <c r="O256">
        <v>3204</v>
      </c>
      <c r="P256" t="s">
        <v>957</v>
      </c>
      <c r="Q256">
        <f t="shared" si="3"/>
        <v>0</v>
      </c>
    </row>
    <row r="257" spans="4:17">
      <c r="D257">
        <v>3205</v>
      </c>
      <c r="E257" t="s">
        <v>900</v>
      </c>
      <c r="F257">
        <v>0</v>
      </c>
      <c r="O257">
        <v>3205</v>
      </c>
      <c r="P257" t="s">
        <v>83</v>
      </c>
      <c r="Q257">
        <f t="shared" si="3"/>
        <v>0</v>
      </c>
    </row>
    <row r="258" spans="4:17">
      <c r="D258">
        <v>3208</v>
      </c>
      <c r="E258" t="s">
        <v>424</v>
      </c>
      <c r="F258">
        <v>0</v>
      </c>
      <c r="O258">
        <v>3208</v>
      </c>
      <c r="P258" t="s">
        <v>424</v>
      </c>
      <c r="Q258">
        <f t="shared" si="3"/>
        <v>0</v>
      </c>
    </row>
    <row r="259" spans="4:17">
      <c r="D259">
        <v>3209</v>
      </c>
      <c r="E259" t="s">
        <v>425</v>
      </c>
      <c r="F259">
        <v>0</v>
      </c>
      <c r="O259">
        <v>3209</v>
      </c>
      <c r="P259" t="s">
        <v>425</v>
      </c>
      <c r="Q259">
        <f t="shared" si="3"/>
        <v>0</v>
      </c>
    </row>
    <row r="260" spans="4:17">
      <c r="D260">
        <v>3210</v>
      </c>
      <c r="E260" t="s">
        <v>901</v>
      </c>
      <c r="F260">
        <v>0</v>
      </c>
      <c r="O260">
        <v>3210</v>
      </c>
      <c r="P260" t="s">
        <v>901</v>
      </c>
      <c r="Q260">
        <f t="shared" si="3"/>
        <v>0</v>
      </c>
    </row>
    <row r="261" spans="4:17">
      <c r="D261">
        <v>3213</v>
      </c>
      <c r="E261" t="s">
        <v>42</v>
      </c>
      <c r="F261">
        <v>0</v>
      </c>
      <c r="O261">
        <v>3213</v>
      </c>
      <c r="P261" t="s">
        <v>42</v>
      </c>
      <c r="Q261">
        <f t="shared" si="3"/>
        <v>0</v>
      </c>
    </row>
    <row r="262" spans="4:17">
      <c r="D262">
        <v>3240</v>
      </c>
      <c r="E262" t="s">
        <v>902</v>
      </c>
      <c r="F262">
        <v>0</v>
      </c>
      <c r="O262">
        <v>3240</v>
      </c>
      <c r="P262" t="s">
        <v>902</v>
      </c>
      <c r="Q262">
        <f t="shared" ref="Q262:Q325" si="4">D262-O262</f>
        <v>0</v>
      </c>
    </row>
    <row r="263" spans="4:17">
      <c r="D263">
        <v>3241</v>
      </c>
      <c r="E263" t="s">
        <v>43</v>
      </c>
      <c r="F263">
        <v>0</v>
      </c>
      <c r="O263">
        <v>3241</v>
      </c>
      <c r="P263" t="s">
        <v>43</v>
      </c>
      <c r="Q263">
        <f t="shared" si="4"/>
        <v>0</v>
      </c>
    </row>
    <row r="264" spans="4:17">
      <c r="D264">
        <v>3242</v>
      </c>
      <c r="E264" t="s">
        <v>143</v>
      </c>
      <c r="F264">
        <v>0</v>
      </c>
      <c r="O264">
        <v>3242</v>
      </c>
      <c r="P264" t="s">
        <v>143</v>
      </c>
      <c r="Q264">
        <f t="shared" si="4"/>
        <v>0</v>
      </c>
    </row>
    <row r="265" spans="4:17">
      <c r="D265">
        <v>3243</v>
      </c>
      <c r="E265" t="s">
        <v>427</v>
      </c>
      <c r="F265">
        <v>0</v>
      </c>
      <c r="O265">
        <v>3243</v>
      </c>
      <c r="P265" t="s">
        <v>427</v>
      </c>
      <c r="Q265">
        <f t="shared" si="4"/>
        <v>0</v>
      </c>
    </row>
    <row r="266" spans="4:17">
      <c r="D266">
        <v>3244</v>
      </c>
      <c r="E266" t="s">
        <v>428</v>
      </c>
      <c r="F266">
        <v>0</v>
      </c>
      <c r="O266">
        <v>3244</v>
      </c>
      <c r="P266" t="s">
        <v>1019</v>
      </c>
      <c r="Q266">
        <f t="shared" si="4"/>
        <v>0</v>
      </c>
    </row>
    <row r="267" spans="4:17">
      <c r="D267">
        <v>3245</v>
      </c>
      <c r="E267" t="s">
        <v>429</v>
      </c>
      <c r="F267">
        <v>0</v>
      </c>
      <c r="O267">
        <v>3245</v>
      </c>
      <c r="P267" t="s">
        <v>429</v>
      </c>
      <c r="Q267">
        <f t="shared" si="4"/>
        <v>0</v>
      </c>
    </row>
    <row r="268" spans="4:17">
      <c r="D268">
        <v>3250</v>
      </c>
      <c r="E268" t="s">
        <v>86</v>
      </c>
      <c r="F268">
        <v>0</v>
      </c>
      <c r="O268">
        <v>3250</v>
      </c>
      <c r="P268" t="s">
        <v>86</v>
      </c>
      <c r="Q268">
        <f t="shared" si="4"/>
        <v>0</v>
      </c>
    </row>
    <row r="269" spans="4:17">
      <c r="D269">
        <v>3251</v>
      </c>
      <c r="E269" t="s">
        <v>430</v>
      </c>
      <c r="F269">
        <v>0</v>
      </c>
      <c r="O269">
        <v>3251</v>
      </c>
      <c r="P269" t="s">
        <v>430</v>
      </c>
      <c r="Q269">
        <f t="shared" si="4"/>
        <v>0</v>
      </c>
    </row>
    <row r="270" spans="4:17">
      <c r="D270">
        <v>3255</v>
      </c>
      <c r="E270" t="s">
        <v>903</v>
      </c>
      <c r="F270">
        <v>0</v>
      </c>
      <c r="O270">
        <v>3255</v>
      </c>
      <c r="P270" t="s">
        <v>903</v>
      </c>
      <c r="Q270">
        <f t="shared" si="4"/>
        <v>0</v>
      </c>
    </row>
    <row r="271" spans="4:17">
      <c r="D271">
        <v>3256</v>
      </c>
      <c r="E271" t="s">
        <v>691</v>
      </c>
      <c r="F271">
        <v>0</v>
      </c>
      <c r="O271">
        <v>3256</v>
      </c>
      <c r="P271" t="s">
        <v>691</v>
      </c>
      <c r="Q271">
        <f t="shared" si="4"/>
        <v>0</v>
      </c>
    </row>
    <row r="272" spans="4:17">
      <c r="D272">
        <v>3260</v>
      </c>
      <c r="E272" t="s">
        <v>433</v>
      </c>
      <c r="F272">
        <v>0</v>
      </c>
      <c r="O272">
        <v>3260</v>
      </c>
      <c r="P272" t="s">
        <v>433</v>
      </c>
      <c r="Q272">
        <f t="shared" si="4"/>
        <v>0</v>
      </c>
    </row>
    <row r="273" spans="1:17">
      <c r="D273">
        <v>3283</v>
      </c>
      <c r="E273" t="s">
        <v>87</v>
      </c>
      <c r="F273">
        <v>0</v>
      </c>
      <c r="O273">
        <v>3283</v>
      </c>
      <c r="P273" t="s">
        <v>87</v>
      </c>
      <c r="Q273">
        <f t="shared" si="4"/>
        <v>0</v>
      </c>
    </row>
    <row r="274" spans="1:17">
      <c r="A274">
        <v>3400</v>
      </c>
      <c r="B274" t="s">
        <v>904</v>
      </c>
      <c r="F274">
        <v>0</v>
      </c>
      <c r="Q274">
        <f t="shared" si="4"/>
        <v>0</v>
      </c>
    </row>
    <row r="275" spans="1:17">
      <c r="D275">
        <v>3401</v>
      </c>
      <c r="E275" t="s">
        <v>129</v>
      </c>
      <c r="F275">
        <v>0</v>
      </c>
      <c r="O275">
        <v>3401</v>
      </c>
      <c r="P275" t="s">
        <v>129</v>
      </c>
      <c r="Q275">
        <f t="shared" si="4"/>
        <v>0</v>
      </c>
    </row>
    <row r="276" spans="1:17">
      <c r="D276">
        <v>3403</v>
      </c>
      <c r="E276" t="s">
        <v>130</v>
      </c>
      <c r="F276">
        <v>0</v>
      </c>
      <c r="O276">
        <v>3403</v>
      </c>
      <c r="P276" t="s">
        <v>130</v>
      </c>
      <c r="Q276">
        <f t="shared" si="4"/>
        <v>0</v>
      </c>
    </row>
    <row r="277" spans="1:17">
      <c r="D277">
        <v>3405</v>
      </c>
      <c r="E277" t="s">
        <v>131</v>
      </c>
      <c r="F277">
        <v>0</v>
      </c>
      <c r="O277">
        <v>3405</v>
      </c>
      <c r="P277" t="s">
        <v>131</v>
      </c>
      <c r="Q277">
        <f t="shared" si="4"/>
        <v>0</v>
      </c>
    </row>
    <row r="278" spans="1:17">
      <c r="D278">
        <v>3406</v>
      </c>
      <c r="E278" t="s">
        <v>132</v>
      </c>
      <c r="F278">
        <v>0</v>
      </c>
      <c r="O278">
        <v>3406</v>
      </c>
      <c r="P278" t="s">
        <v>132</v>
      </c>
      <c r="Q278">
        <f t="shared" si="4"/>
        <v>0</v>
      </c>
    </row>
    <row r="279" spans="1:17">
      <c r="D279">
        <v>3407</v>
      </c>
      <c r="E279" t="s">
        <v>905</v>
      </c>
      <c r="F279">
        <v>0</v>
      </c>
      <c r="O279">
        <v>3407</v>
      </c>
      <c r="P279" t="s">
        <v>905</v>
      </c>
      <c r="Q279">
        <f t="shared" si="4"/>
        <v>0</v>
      </c>
    </row>
    <row r="280" spans="1:17">
      <c r="D280">
        <v>3409</v>
      </c>
      <c r="E280" t="s">
        <v>408</v>
      </c>
      <c r="F280">
        <v>0</v>
      </c>
      <c r="O280">
        <v>3409</v>
      </c>
      <c r="P280" t="s">
        <v>408</v>
      </c>
      <c r="Q280">
        <f t="shared" si="4"/>
        <v>0</v>
      </c>
    </row>
    <row r="281" spans="1:17">
      <c r="D281">
        <v>3410</v>
      </c>
      <c r="E281" t="s">
        <v>133</v>
      </c>
      <c r="F281">
        <v>0</v>
      </c>
      <c r="O281">
        <v>3410</v>
      </c>
      <c r="P281" t="s">
        <v>133</v>
      </c>
      <c r="Q281">
        <f t="shared" si="4"/>
        <v>0</v>
      </c>
    </row>
    <row r="282" spans="1:17">
      <c r="D282">
        <v>3413</v>
      </c>
      <c r="E282" t="s">
        <v>42</v>
      </c>
      <c r="F282">
        <v>0</v>
      </c>
      <c r="O282">
        <v>3413</v>
      </c>
      <c r="P282" t="s">
        <v>42</v>
      </c>
      <c r="Q282">
        <f t="shared" si="4"/>
        <v>0</v>
      </c>
    </row>
    <row r="283" spans="1:17">
      <c r="D283">
        <v>3440</v>
      </c>
      <c r="E283" t="s">
        <v>85</v>
      </c>
      <c r="F283">
        <v>0</v>
      </c>
      <c r="O283">
        <v>3440</v>
      </c>
      <c r="P283" t="s">
        <v>85</v>
      </c>
      <c r="Q283">
        <f t="shared" si="4"/>
        <v>0</v>
      </c>
    </row>
    <row r="284" spans="1:17">
      <c r="D284">
        <v>3441</v>
      </c>
      <c r="E284" t="s">
        <v>43</v>
      </c>
      <c r="F284">
        <v>0</v>
      </c>
      <c r="O284">
        <v>3441</v>
      </c>
      <c r="P284" t="s">
        <v>43</v>
      </c>
      <c r="Q284">
        <f t="shared" si="4"/>
        <v>0</v>
      </c>
    </row>
    <row r="285" spans="1:17">
      <c r="D285">
        <v>3442</v>
      </c>
      <c r="E285" t="s">
        <v>906</v>
      </c>
      <c r="F285">
        <v>0</v>
      </c>
      <c r="O285">
        <v>3442</v>
      </c>
      <c r="P285" t="s">
        <v>906</v>
      </c>
      <c r="Q285">
        <f t="shared" si="4"/>
        <v>0</v>
      </c>
    </row>
    <row r="286" spans="1:17">
      <c r="D286">
        <v>3444</v>
      </c>
      <c r="E286" t="s">
        <v>412</v>
      </c>
      <c r="F286">
        <v>0</v>
      </c>
      <c r="O286">
        <v>3444</v>
      </c>
      <c r="P286" t="s">
        <v>412</v>
      </c>
      <c r="Q286">
        <f t="shared" si="4"/>
        <v>0</v>
      </c>
    </row>
    <row r="287" spans="1:17">
      <c r="D287">
        <v>3445</v>
      </c>
      <c r="E287" t="s">
        <v>413</v>
      </c>
      <c r="F287">
        <v>0</v>
      </c>
      <c r="O287">
        <v>3445</v>
      </c>
      <c r="P287" t="s">
        <v>413</v>
      </c>
      <c r="Q287">
        <f t="shared" si="4"/>
        <v>0</v>
      </c>
    </row>
    <row r="288" spans="1:17">
      <c r="D288">
        <v>3447</v>
      </c>
      <c r="E288" t="s">
        <v>135</v>
      </c>
      <c r="F288">
        <v>0</v>
      </c>
      <c r="O288">
        <v>3447</v>
      </c>
      <c r="P288" t="s">
        <v>135</v>
      </c>
      <c r="Q288">
        <f t="shared" si="4"/>
        <v>0</v>
      </c>
    </row>
    <row r="289" spans="1:17">
      <c r="D289">
        <v>3450</v>
      </c>
      <c r="E289" t="s">
        <v>414</v>
      </c>
      <c r="F289">
        <v>0</v>
      </c>
      <c r="O289">
        <v>3450</v>
      </c>
      <c r="P289" t="s">
        <v>414</v>
      </c>
      <c r="Q289">
        <f t="shared" si="4"/>
        <v>0</v>
      </c>
    </row>
    <row r="290" spans="1:17">
      <c r="D290">
        <v>3477</v>
      </c>
      <c r="E290" t="s">
        <v>415</v>
      </c>
      <c r="F290">
        <v>0</v>
      </c>
      <c r="O290">
        <v>3477</v>
      </c>
      <c r="P290" t="s">
        <v>415</v>
      </c>
      <c r="Q290">
        <f t="shared" si="4"/>
        <v>0</v>
      </c>
    </row>
    <row r="291" spans="1:17">
      <c r="D291">
        <v>3483</v>
      </c>
      <c r="E291" t="s">
        <v>136</v>
      </c>
      <c r="F291">
        <v>0</v>
      </c>
      <c r="O291">
        <v>3483</v>
      </c>
      <c r="P291" t="s">
        <v>136</v>
      </c>
      <c r="Q291">
        <f t="shared" si="4"/>
        <v>0</v>
      </c>
    </row>
    <row r="292" spans="1:17">
      <c r="A292">
        <v>3500</v>
      </c>
      <c r="B292" t="s">
        <v>232</v>
      </c>
      <c r="F292">
        <v>0</v>
      </c>
      <c r="Q292">
        <f t="shared" si="4"/>
        <v>0</v>
      </c>
    </row>
    <row r="293" spans="1:17">
      <c r="D293">
        <v>3501</v>
      </c>
      <c r="E293" t="s">
        <v>137</v>
      </c>
      <c r="F293">
        <v>0</v>
      </c>
      <c r="O293">
        <v>3501</v>
      </c>
      <c r="P293" t="s">
        <v>137</v>
      </c>
      <c r="Q293">
        <f t="shared" si="4"/>
        <v>0</v>
      </c>
    </row>
    <row r="294" spans="1:17">
      <c r="D294">
        <v>3503</v>
      </c>
      <c r="E294" t="s">
        <v>138</v>
      </c>
      <c r="F294">
        <v>0</v>
      </c>
      <c r="O294">
        <v>3503</v>
      </c>
      <c r="P294" t="s">
        <v>138</v>
      </c>
      <c r="Q294">
        <f t="shared" si="4"/>
        <v>0</v>
      </c>
    </row>
    <row r="295" spans="1:17">
      <c r="D295">
        <v>3504</v>
      </c>
      <c r="E295" t="s">
        <v>139</v>
      </c>
      <c r="F295">
        <v>0</v>
      </c>
      <c r="O295">
        <v>3504</v>
      </c>
      <c r="P295" t="s">
        <v>139</v>
      </c>
      <c r="Q295">
        <f t="shared" si="4"/>
        <v>0</v>
      </c>
    </row>
    <row r="296" spans="1:17">
      <c r="D296">
        <v>3505</v>
      </c>
      <c r="E296" t="s">
        <v>417</v>
      </c>
      <c r="F296">
        <v>0</v>
      </c>
      <c r="O296">
        <v>3505</v>
      </c>
      <c r="P296" t="s">
        <v>417</v>
      </c>
      <c r="Q296">
        <f t="shared" si="4"/>
        <v>0</v>
      </c>
    </row>
    <row r="297" spans="1:17">
      <c r="D297">
        <v>3509</v>
      </c>
      <c r="E297" t="s">
        <v>846</v>
      </c>
      <c r="F297">
        <v>0</v>
      </c>
      <c r="O297">
        <v>3509</v>
      </c>
      <c r="P297" t="s">
        <v>846</v>
      </c>
      <c r="Q297">
        <f t="shared" si="4"/>
        <v>0</v>
      </c>
    </row>
    <row r="298" spans="1:17">
      <c r="D298">
        <v>3513</v>
      </c>
      <c r="E298" t="s">
        <v>42</v>
      </c>
      <c r="F298">
        <v>0</v>
      </c>
      <c r="O298">
        <v>3513</v>
      </c>
      <c r="P298" t="s">
        <v>42</v>
      </c>
      <c r="Q298">
        <f t="shared" si="4"/>
        <v>0</v>
      </c>
    </row>
    <row r="299" spans="1:17">
      <c r="D299">
        <v>3540</v>
      </c>
      <c r="E299" t="s">
        <v>142</v>
      </c>
      <c r="F299">
        <v>0</v>
      </c>
      <c r="O299">
        <v>3540</v>
      </c>
      <c r="P299" t="s">
        <v>142</v>
      </c>
      <c r="Q299">
        <f t="shared" si="4"/>
        <v>0</v>
      </c>
    </row>
    <row r="300" spans="1:17">
      <c r="D300">
        <v>3541</v>
      </c>
      <c r="E300" t="s">
        <v>43</v>
      </c>
      <c r="F300">
        <v>0</v>
      </c>
      <c r="O300">
        <v>3541</v>
      </c>
      <c r="P300" t="s">
        <v>43</v>
      </c>
      <c r="Q300">
        <f t="shared" si="4"/>
        <v>0</v>
      </c>
    </row>
    <row r="301" spans="1:17">
      <c r="D301">
        <v>3542</v>
      </c>
      <c r="E301" t="s">
        <v>143</v>
      </c>
      <c r="F301">
        <v>0</v>
      </c>
      <c r="O301">
        <v>3542</v>
      </c>
      <c r="P301" t="s">
        <v>143</v>
      </c>
      <c r="Q301">
        <f t="shared" si="4"/>
        <v>0</v>
      </c>
    </row>
    <row r="302" spans="1:17">
      <c r="D302">
        <v>3543</v>
      </c>
      <c r="E302" t="s">
        <v>696</v>
      </c>
      <c r="F302">
        <v>0</v>
      </c>
      <c r="O302">
        <v>3543</v>
      </c>
      <c r="P302" t="s">
        <v>696</v>
      </c>
      <c r="Q302">
        <f t="shared" si="4"/>
        <v>0</v>
      </c>
    </row>
    <row r="303" spans="1:17">
      <c r="D303">
        <v>3544</v>
      </c>
      <c r="E303" t="s">
        <v>419</v>
      </c>
      <c r="F303">
        <v>0</v>
      </c>
      <c r="O303">
        <v>3544</v>
      </c>
      <c r="P303" t="s">
        <v>419</v>
      </c>
      <c r="Q303">
        <f t="shared" si="4"/>
        <v>0</v>
      </c>
    </row>
    <row r="304" spans="1:17">
      <c r="D304">
        <v>3545</v>
      </c>
      <c r="E304" t="s">
        <v>421</v>
      </c>
      <c r="F304">
        <v>0</v>
      </c>
      <c r="O304">
        <v>3545</v>
      </c>
      <c r="P304" t="s">
        <v>421</v>
      </c>
      <c r="Q304">
        <f t="shared" si="4"/>
        <v>0</v>
      </c>
    </row>
    <row r="305" spans="1:17">
      <c r="D305">
        <v>3547</v>
      </c>
      <c r="E305" t="s">
        <v>907</v>
      </c>
      <c r="F305">
        <v>0</v>
      </c>
      <c r="O305">
        <v>3547</v>
      </c>
      <c r="P305" t="s">
        <v>907</v>
      </c>
      <c r="Q305">
        <f t="shared" si="4"/>
        <v>0</v>
      </c>
    </row>
    <row r="306" spans="1:17">
      <c r="D306">
        <v>3548</v>
      </c>
      <c r="E306" t="s">
        <v>698</v>
      </c>
      <c r="F306">
        <v>0</v>
      </c>
      <c r="O306">
        <v>3548</v>
      </c>
      <c r="P306" t="s">
        <v>698</v>
      </c>
      <c r="Q306">
        <f t="shared" si="4"/>
        <v>0</v>
      </c>
    </row>
    <row r="307" spans="1:17">
      <c r="D307">
        <v>3550</v>
      </c>
      <c r="E307" t="s">
        <v>908</v>
      </c>
      <c r="F307">
        <v>0</v>
      </c>
      <c r="O307">
        <v>3550</v>
      </c>
      <c r="P307" t="s">
        <v>908</v>
      </c>
      <c r="Q307">
        <f t="shared" si="4"/>
        <v>0</v>
      </c>
    </row>
    <row r="308" spans="1:17">
      <c r="D308">
        <v>3583</v>
      </c>
      <c r="E308" t="s">
        <v>145</v>
      </c>
      <c r="F308">
        <v>0</v>
      </c>
      <c r="O308">
        <v>3583</v>
      </c>
      <c r="P308" t="s">
        <v>145</v>
      </c>
      <c r="Q308">
        <f t="shared" si="4"/>
        <v>0</v>
      </c>
    </row>
    <row r="309" spans="1:17">
      <c r="A309">
        <v>3600</v>
      </c>
      <c r="B309" t="s">
        <v>233</v>
      </c>
      <c r="F309">
        <v>0</v>
      </c>
      <c r="Q309">
        <f t="shared" si="4"/>
        <v>0</v>
      </c>
    </row>
    <row r="310" spans="1:17">
      <c r="D310">
        <v>3601</v>
      </c>
      <c r="E310" t="s">
        <v>146</v>
      </c>
      <c r="F310">
        <v>0</v>
      </c>
      <c r="O310">
        <v>3601</v>
      </c>
      <c r="P310" t="s">
        <v>146</v>
      </c>
      <c r="Q310">
        <f t="shared" si="4"/>
        <v>0</v>
      </c>
    </row>
    <row r="311" spans="1:17">
      <c r="D311">
        <v>3602</v>
      </c>
      <c r="E311" t="s">
        <v>147</v>
      </c>
      <c r="F311">
        <v>0</v>
      </c>
      <c r="O311">
        <v>3602</v>
      </c>
      <c r="P311" t="s">
        <v>147</v>
      </c>
      <c r="Q311">
        <f t="shared" si="4"/>
        <v>0</v>
      </c>
    </row>
    <row r="312" spans="1:17">
      <c r="D312">
        <v>3613</v>
      </c>
      <c r="E312" t="s">
        <v>42</v>
      </c>
      <c r="F312">
        <v>0</v>
      </c>
      <c r="O312">
        <v>3613</v>
      </c>
      <c r="P312" t="s">
        <v>42</v>
      </c>
      <c r="Q312">
        <f t="shared" si="4"/>
        <v>0</v>
      </c>
    </row>
    <row r="313" spans="1:17">
      <c r="D313">
        <v>3639</v>
      </c>
      <c r="E313" t="s">
        <v>827</v>
      </c>
      <c r="F313">
        <v>0</v>
      </c>
      <c r="O313">
        <v>3639</v>
      </c>
      <c r="P313" t="s">
        <v>827</v>
      </c>
      <c r="Q313">
        <f t="shared" si="4"/>
        <v>0</v>
      </c>
    </row>
    <row r="314" spans="1:17">
      <c r="D314">
        <v>3640</v>
      </c>
      <c r="E314" t="s">
        <v>148</v>
      </c>
      <c r="F314">
        <v>0</v>
      </c>
      <c r="O314">
        <v>3640</v>
      </c>
      <c r="P314" t="s">
        <v>148</v>
      </c>
      <c r="Q314">
        <f t="shared" si="4"/>
        <v>0</v>
      </c>
    </row>
    <row r="315" spans="1:17">
      <c r="D315">
        <v>3641</v>
      </c>
      <c r="E315" t="s">
        <v>43</v>
      </c>
      <c r="F315">
        <v>0</v>
      </c>
      <c r="O315">
        <v>3641</v>
      </c>
      <c r="P315" t="s">
        <v>43</v>
      </c>
      <c r="Q315">
        <f t="shared" si="4"/>
        <v>0</v>
      </c>
    </row>
    <row r="316" spans="1:17">
      <c r="D316">
        <v>3642</v>
      </c>
      <c r="E316" t="s">
        <v>143</v>
      </c>
      <c r="F316">
        <v>0</v>
      </c>
      <c r="O316">
        <v>3642</v>
      </c>
      <c r="P316" t="s">
        <v>143</v>
      </c>
      <c r="Q316">
        <f t="shared" si="4"/>
        <v>0</v>
      </c>
    </row>
    <row r="317" spans="1:17">
      <c r="D317">
        <v>3643</v>
      </c>
      <c r="E317" t="s">
        <v>699</v>
      </c>
      <c r="F317">
        <v>0</v>
      </c>
      <c r="O317">
        <v>3643</v>
      </c>
      <c r="P317" t="s">
        <v>699</v>
      </c>
      <c r="Q317">
        <f t="shared" si="4"/>
        <v>0</v>
      </c>
    </row>
    <row r="318" spans="1:17">
      <c r="D318">
        <v>3645</v>
      </c>
      <c r="E318" t="s">
        <v>149</v>
      </c>
      <c r="F318">
        <v>0</v>
      </c>
      <c r="O318">
        <v>3645</v>
      </c>
      <c r="P318" t="s">
        <v>149</v>
      </c>
      <c r="Q318">
        <f t="shared" si="4"/>
        <v>0</v>
      </c>
    </row>
    <row r="319" spans="1:17">
      <c r="D319">
        <v>3646</v>
      </c>
      <c r="E319" t="s">
        <v>422</v>
      </c>
      <c r="F319">
        <v>0</v>
      </c>
      <c r="O319">
        <v>3646</v>
      </c>
      <c r="P319" t="s">
        <v>422</v>
      </c>
      <c r="Q319">
        <f t="shared" si="4"/>
        <v>0</v>
      </c>
    </row>
    <row r="320" spans="1:17">
      <c r="D320">
        <v>3647</v>
      </c>
      <c r="E320" t="s">
        <v>423</v>
      </c>
      <c r="F320">
        <v>0</v>
      </c>
      <c r="O320">
        <v>3647</v>
      </c>
      <c r="P320" t="s">
        <v>423</v>
      </c>
      <c r="Q320">
        <f t="shared" si="4"/>
        <v>0</v>
      </c>
    </row>
    <row r="321" spans="1:17">
      <c r="D321">
        <v>3683</v>
      </c>
      <c r="E321" t="s">
        <v>150</v>
      </c>
      <c r="F321">
        <v>0</v>
      </c>
      <c r="O321">
        <v>3683</v>
      </c>
      <c r="P321" t="s">
        <v>150</v>
      </c>
      <c r="Q321">
        <f t="shared" si="4"/>
        <v>0</v>
      </c>
    </row>
    <row r="322" spans="1:17">
      <c r="A322">
        <v>3700</v>
      </c>
      <c r="B322" t="s">
        <v>234</v>
      </c>
      <c r="F322">
        <v>0</v>
      </c>
      <c r="Q322">
        <f t="shared" si="4"/>
        <v>0</v>
      </c>
    </row>
    <row r="323" spans="1:17">
      <c r="D323">
        <v>3701</v>
      </c>
      <c r="E323" t="s">
        <v>455</v>
      </c>
      <c r="F323">
        <v>0</v>
      </c>
      <c r="O323">
        <v>3701</v>
      </c>
      <c r="P323" t="s">
        <v>455</v>
      </c>
      <c r="Q323">
        <f t="shared" si="4"/>
        <v>0</v>
      </c>
    </row>
    <row r="324" spans="1:17">
      <c r="D324">
        <v>3702</v>
      </c>
      <c r="E324" t="s">
        <v>828</v>
      </c>
      <c r="F324">
        <v>0</v>
      </c>
      <c r="O324">
        <v>3702</v>
      </c>
      <c r="P324" t="s">
        <v>828</v>
      </c>
      <c r="Q324">
        <f t="shared" si="4"/>
        <v>0</v>
      </c>
    </row>
    <row r="325" spans="1:17">
      <c r="D325">
        <v>3704</v>
      </c>
      <c r="E325" t="s">
        <v>700</v>
      </c>
      <c r="F325">
        <v>0</v>
      </c>
      <c r="O325">
        <v>3704</v>
      </c>
      <c r="P325" t="s">
        <v>700</v>
      </c>
      <c r="Q325">
        <f t="shared" si="4"/>
        <v>0</v>
      </c>
    </row>
    <row r="326" spans="1:17">
      <c r="D326">
        <v>3740</v>
      </c>
      <c r="E326" t="s">
        <v>909</v>
      </c>
      <c r="F326">
        <v>0</v>
      </c>
      <c r="O326">
        <v>3740</v>
      </c>
      <c r="P326" t="s">
        <v>909</v>
      </c>
      <c r="Q326">
        <f t="shared" ref="Q326:Q389" si="5">D326-O326</f>
        <v>0</v>
      </c>
    </row>
    <row r="327" spans="1:17">
      <c r="D327">
        <v>3741</v>
      </c>
      <c r="E327" t="s">
        <v>910</v>
      </c>
      <c r="F327">
        <v>0</v>
      </c>
      <c r="O327">
        <v>3741</v>
      </c>
      <c r="P327" t="s">
        <v>910</v>
      </c>
      <c r="Q327">
        <f t="shared" si="5"/>
        <v>0</v>
      </c>
    </row>
    <row r="328" spans="1:17">
      <c r="D328">
        <v>3742</v>
      </c>
      <c r="E328" t="s">
        <v>911</v>
      </c>
      <c r="F328">
        <v>0</v>
      </c>
      <c r="O328">
        <v>3742</v>
      </c>
      <c r="P328" t="s">
        <v>911</v>
      </c>
      <c r="Q328">
        <f t="shared" si="5"/>
        <v>0</v>
      </c>
    </row>
    <row r="329" spans="1:17">
      <c r="D329">
        <v>3743</v>
      </c>
      <c r="E329" t="s">
        <v>152</v>
      </c>
      <c r="F329">
        <v>0</v>
      </c>
      <c r="O329">
        <v>3743</v>
      </c>
      <c r="P329" t="s">
        <v>152</v>
      </c>
      <c r="Q329">
        <f t="shared" si="5"/>
        <v>0</v>
      </c>
    </row>
    <row r="330" spans="1:17">
      <c r="D330">
        <v>3751</v>
      </c>
      <c r="E330" t="s">
        <v>153</v>
      </c>
      <c r="F330">
        <v>0</v>
      </c>
      <c r="O330">
        <v>3751</v>
      </c>
      <c r="P330" t="s">
        <v>153</v>
      </c>
      <c r="Q330">
        <f t="shared" si="5"/>
        <v>0</v>
      </c>
    </row>
    <row r="331" spans="1:17">
      <c r="D331">
        <v>3755</v>
      </c>
      <c r="E331" t="s">
        <v>154</v>
      </c>
      <c r="F331">
        <v>0</v>
      </c>
      <c r="O331">
        <v>3755</v>
      </c>
      <c r="P331" t="s">
        <v>154</v>
      </c>
      <c r="Q331">
        <f t="shared" si="5"/>
        <v>0</v>
      </c>
    </row>
    <row r="332" spans="1:17">
      <c r="D332">
        <v>3757</v>
      </c>
      <c r="E332" t="s">
        <v>155</v>
      </c>
      <c r="F332">
        <v>0</v>
      </c>
      <c r="O332">
        <v>3757</v>
      </c>
      <c r="P332" t="s">
        <v>155</v>
      </c>
      <c r="Q332">
        <f t="shared" si="5"/>
        <v>0</v>
      </c>
    </row>
    <row r="333" spans="1:17">
      <c r="D333">
        <v>3758</v>
      </c>
      <c r="E333" t="s">
        <v>156</v>
      </c>
      <c r="F333">
        <v>0</v>
      </c>
      <c r="O333">
        <v>3758</v>
      </c>
      <c r="P333" t="s">
        <v>156</v>
      </c>
      <c r="Q333">
        <f t="shared" si="5"/>
        <v>0</v>
      </c>
    </row>
    <row r="334" spans="1:17">
      <c r="D334">
        <v>3759</v>
      </c>
      <c r="E334" t="s">
        <v>912</v>
      </c>
      <c r="F334">
        <v>0</v>
      </c>
      <c r="O334">
        <v>3759</v>
      </c>
      <c r="P334" t="s">
        <v>912</v>
      </c>
      <c r="Q334">
        <f t="shared" si="5"/>
        <v>0</v>
      </c>
    </row>
    <row r="335" spans="1:17">
      <c r="D335">
        <v>3760</v>
      </c>
      <c r="E335" t="s">
        <v>913</v>
      </c>
      <c r="F335">
        <v>0</v>
      </c>
      <c r="O335">
        <v>3760</v>
      </c>
      <c r="P335" t="s">
        <v>913</v>
      </c>
      <c r="Q335">
        <f t="shared" si="5"/>
        <v>0</v>
      </c>
    </row>
    <row r="336" spans="1:17">
      <c r="D336">
        <v>3761</v>
      </c>
      <c r="E336" t="s">
        <v>914</v>
      </c>
      <c r="F336">
        <v>0</v>
      </c>
      <c r="O336">
        <v>3761</v>
      </c>
      <c r="P336" t="s">
        <v>914</v>
      </c>
      <c r="Q336">
        <f t="shared" si="5"/>
        <v>0</v>
      </c>
    </row>
    <row r="337" spans="1:17">
      <c r="D337">
        <v>3762</v>
      </c>
      <c r="E337" t="s">
        <v>915</v>
      </c>
      <c r="F337">
        <v>0</v>
      </c>
      <c r="O337">
        <v>3762</v>
      </c>
      <c r="P337" t="s">
        <v>915</v>
      </c>
      <c r="Q337">
        <f t="shared" si="5"/>
        <v>0</v>
      </c>
    </row>
    <row r="338" spans="1:17">
      <c r="D338">
        <v>3784</v>
      </c>
      <c r="E338" t="s">
        <v>343</v>
      </c>
      <c r="F338">
        <v>0</v>
      </c>
      <c r="O338">
        <v>3784</v>
      </c>
      <c r="P338" t="s">
        <v>343</v>
      </c>
      <c r="Q338">
        <f t="shared" si="5"/>
        <v>0</v>
      </c>
    </row>
    <row r="339" spans="1:17">
      <c r="D339">
        <v>3793</v>
      </c>
      <c r="E339" t="s">
        <v>461</v>
      </c>
      <c r="F339">
        <v>0</v>
      </c>
      <c r="O339">
        <v>3793</v>
      </c>
      <c r="P339" t="s">
        <v>461</v>
      </c>
      <c r="Q339">
        <f t="shared" si="5"/>
        <v>0</v>
      </c>
    </row>
    <row r="340" spans="1:17">
      <c r="D340">
        <v>3794</v>
      </c>
      <c r="E340" t="s">
        <v>158</v>
      </c>
      <c r="F340">
        <v>0</v>
      </c>
      <c r="O340">
        <v>3794</v>
      </c>
      <c r="P340" t="s">
        <v>158</v>
      </c>
      <c r="Q340">
        <f t="shared" si="5"/>
        <v>0</v>
      </c>
    </row>
    <row r="341" spans="1:17">
      <c r="D341">
        <v>3797</v>
      </c>
      <c r="E341" t="s">
        <v>159</v>
      </c>
      <c r="F341">
        <v>0</v>
      </c>
      <c r="O341">
        <v>3797</v>
      </c>
      <c r="P341" t="s">
        <v>159</v>
      </c>
      <c r="Q341">
        <f t="shared" si="5"/>
        <v>0</v>
      </c>
    </row>
    <row r="342" spans="1:17">
      <c r="A342">
        <v>3800</v>
      </c>
      <c r="B342" t="s">
        <v>818</v>
      </c>
      <c r="F342">
        <v>0</v>
      </c>
      <c r="Q342">
        <f t="shared" si="5"/>
        <v>0</v>
      </c>
    </row>
    <row r="343" spans="1:17">
      <c r="D343">
        <v>3801</v>
      </c>
      <c r="E343" t="s">
        <v>160</v>
      </c>
      <c r="F343">
        <v>0</v>
      </c>
      <c r="O343">
        <v>3801</v>
      </c>
      <c r="P343" t="s">
        <v>160</v>
      </c>
      <c r="Q343">
        <f t="shared" si="5"/>
        <v>0</v>
      </c>
    </row>
    <row r="344" spans="1:17">
      <c r="D344">
        <v>3802</v>
      </c>
      <c r="E344" t="s">
        <v>373</v>
      </c>
      <c r="F344">
        <v>0</v>
      </c>
      <c r="O344">
        <v>3802</v>
      </c>
      <c r="P344" t="s">
        <v>373</v>
      </c>
      <c r="Q344">
        <f t="shared" si="5"/>
        <v>0</v>
      </c>
    </row>
    <row r="345" spans="1:17">
      <c r="D345">
        <v>3803</v>
      </c>
      <c r="E345" t="s">
        <v>161</v>
      </c>
      <c r="F345">
        <v>0</v>
      </c>
      <c r="O345">
        <v>3803</v>
      </c>
      <c r="P345" t="s">
        <v>161</v>
      </c>
      <c r="Q345">
        <f t="shared" si="5"/>
        <v>0</v>
      </c>
    </row>
    <row r="346" spans="1:17">
      <c r="D346">
        <v>3804</v>
      </c>
      <c r="E346" t="s">
        <v>162</v>
      </c>
      <c r="F346">
        <v>0</v>
      </c>
      <c r="O346">
        <v>3804</v>
      </c>
      <c r="P346" t="s">
        <v>162</v>
      </c>
      <c r="Q346">
        <f t="shared" si="5"/>
        <v>0</v>
      </c>
    </row>
    <row r="347" spans="1:17">
      <c r="D347">
        <v>3820</v>
      </c>
      <c r="E347" t="s">
        <v>376</v>
      </c>
      <c r="F347">
        <v>0</v>
      </c>
      <c r="O347">
        <v>3820</v>
      </c>
      <c r="P347" t="s">
        <v>376</v>
      </c>
      <c r="Q347">
        <f t="shared" si="5"/>
        <v>0</v>
      </c>
    </row>
    <row r="348" spans="1:17">
      <c r="D348">
        <v>3839</v>
      </c>
      <c r="E348" t="s">
        <v>377</v>
      </c>
      <c r="F348">
        <v>0</v>
      </c>
      <c r="O348">
        <v>3839</v>
      </c>
      <c r="P348" t="s">
        <v>377</v>
      </c>
      <c r="Q348">
        <f t="shared" si="5"/>
        <v>0</v>
      </c>
    </row>
    <row r="349" spans="1:17">
      <c r="D349">
        <v>3840</v>
      </c>
      <c r="E349" t="s">
        <v>163</v>
      </c>
      <c r="F349">
        <v>0</v>
      </c>
      <c r="O349">
        <v>3840</v>
      </c>
      <c r="P349" t="s">
        <v>163</v>
      </c>
      <c r="Q349">
        <f t="shared" si="5"/>
        <v>0</v>
      </c>
    </row>
    <row r="350" spans="1:17">
      <c r="D350">
        <v>3843</v>
      </c>
      <c r="E350" t="s">
        <v>702</v>
      </c>
      <c r="F350">
        <v>0</v>
      </c>
      <c r="O350">
        <v>3843</v>
      </c>
      <c r="P350" t="s">
        <v>702</v>
      </c>
      <c r="Q350">
        <f t="shared" si="5"/>
        <v>0</v>
      </c>
    </row>
    <row r="351" spans="1:17">
      <c r="D351">
        <v>3844</v>
      </c>
      <c r="E351" t="s">
        <v>164</v>
      </c>
      <c r="F351">
        <v>0</v>
      </c>
      <c r="O351">
        <v>3844</v>
      </c>
      <c r="P351" t="s">
        <v>164</v>
      </c>
      <c r="Q351">
        <f t="shared" si="5"/>
        <v>0</v>
      </c>
    </row>
    <row r="352" spans="1:17">
      <c r="D352">
        <v>3845</v>
      </c>
      <c r="E352" t="s">
        <v>379</v>
      </c>
      <c r="F352">
        <v>0</v>
      </c>
      <c r="O352">
        <v>3845</v>
      </c>
      <c r="P352" t="s">
        <v>379</v>
      </c>
      <c r="Q352">
        <f t="shared" si="5"/>
        <v>0</v>
      </c>
    </row>
    <row r="353" spans="1:17">
      <c r="D353">
        <v>3846</v>
      </c>
      <c r="E353" t="s">
        <v>380</v>
      </c>
      <c r="F353">
        <v>0</v>
      </c>
      <c r="O353">
        <v>3846</v>
      </c>
      <c r="P353" t="s">
        <v>380</v>
      </c>
      <c r="Q353">
        <f t="shared" si="5"/>
        <v>0</v>
      </c>
    </row>
    <row r="354" spans="1:17">
      <c r="D354">
        <v>3849</v>
      </c>
      <c r="E354" t="s">
        <v>382</v>
      </c>
      <c r="F354">
        <v>0</v>
      </c>
      <c r="O354">
        <v>3849</v>
      </c>
      <c r="P354" t="s">
        <v>382</v>
      </c>
      <c r="Q354">
        <f t="shared" si="5"/>
        <v>0</v>
      </c>
    </row>
    <row r="355" spans="1:17">
      <c r="D355">
        <v>3855</v>
      </c>
      <c r="E355" t="s">
        <v>703</v>
      </c>
      <c r="F355">
        <v>0</v>
      </c>
      <c r="O355">
        <v>3855</v>
      </c>
      <c r="P355" t="s">
        <v>703</v>
      </c>
      <c r="Q355">
        <f t="shared" si="5"/>
        <v>0</v>
      </c>
    </row>
    <row r="356" spans="1:17">
      <c r="D356">
        <v>3880</v>
      </c>
      <c r="E356" t="s">
        <v>384</v>
      </c>
      <c r="F356">
        <v>0</v>
      </c>
      <c r="O356">
        <v>3880</v>
      </c>
      <c r="P356" t="s">
        <v>384</v>
      </c>
      <c r="Q356">
        <f t="shared" si="5"/>
        <v>0</v>
      </c>
    </row>
    <row r="357" spans="1:17">
      <c r="D357">
        <v>3883</v>
      </c>
      <c r="E357" t="s">
        <v>165</v>
      </c>
      <c r="F357">
        <v>0</v>
      </c>
      <c r="O357">
        <v>3883</v>
      </c>
      <c r="P357" t="s">
        <v>165</v>
      </c>
      <c r="Q357">
        <f t="shared" si="5"/>
        <v>0</v>
      </c>
    </row>
    <row r="358" spans="1:17">
      <c r="A358">
        <v>3900</v>
      </c>
      <c r="B358" t="s">
        <v>236</v>
      </c>
      <c r="F358">
        <v>0</v>
      </c>
      <c r="Q358">
        <f t="shared" si="5"/>
        <v>0</v>
      </c>
    </row>
    <row r="359" spans="1:17">
      <c r="D359">
        <v>3901</v>
      </c>
      <c r="E359" t="s">
        <v>364</v>
      </c>
      <c r="F359">
        <v>0</v>
      </c>
      <c r="O359">
        <v>3901</v>
      </c>
      <c r="P359" t="s">
        <v>364</v>
      </c>
      <c r="Q359">
        <f t="shared" si="5"/>
        <v>0</v>
      </c>
    </row>
    <row r="360" spans="1:17">
      <c r="D360">
        <v>3903</v>
      </c>
      <c r="E360" t="s">
        <v>161</v>
      </c>
      <c r="F360">
        <v>0</v>
      </c>
      <c r="O360">
        <v>3903</v>
      </c>
      <c r="P360" t="s">
        <v>161</v>
      </c>
      <c r="Q360">
        <f t="shared" si="5"/>
        <v>0</v>
      </c>
    </row>
    <row r="361" spans="1:17">
      <c r="D361">
        <v>3940</v>
      </c>
      <c r="E361" t="s">
        <v>121</v>
      </c>
      <c r="F361">
        <v>0</v>
      </c>
      <c r="O361">
        <v>3940</v>
      </c>
      <c r="P361" t="s">
        <v>121</v>
      </c>
      <c r="Q361">
        <f t="shared" si="5"/>
        <v>0</v>
      </c>
    </row>
    <row r="362" spans="1:17">
      <c r="D362">
        <v>3941</v>
      </c>
      <c r="E362" t="s">
        <v>916</v>
      </c>
      <c r="F362">
        <v>0</v>
      </c>
      <c r="O362">
        <v>3941</v>
      </c>
      <c r="P362" t="s">
        <v>916</v>
      </c>
      <c r="Q362">
        <f t="shared" si="5"/>
        <v>0</v>
      </c>
    </row>
    <row r="363" spans="1:17">
      <c r="D363">
        <v>3943</v>
      </c>
      <c r="E363" t="s">
        <v>917</v>
      </c>
      <c r="F363">
        <v>0</v>
      </c>
      <c r="O363">
        <v>3943</v>
      </c>
      <c r="P363" t="s">
        <v>917</v>
      </c>
      <c r="Q363">
        <f t="shared" si="5"/>
        <v>0</v>
      </c>
    </row>
    <row r="364" spans="1:17">
      <c r="D364">
        <v>3944</v>
      </c>
      <c r="E364" t="s">
        <v>367</v>
      </c>
      <c r="F364">
        <v>0</v>
      </c>
      <c r="O364">
        <v>3944</v>
      </c>
      <c r="P364" t="s">
        <v>367</v>
      </c>
      <c r="Q364">
        <f t="shared" si="5"/>
        <v>0</v>
      </c>
    </row>
    <row r="365" spans="1:17">
      <c r="D365">
        <v>3949</v>
      </c>
      <c r="E365" t="s">
        <v>368</v>
      </c>
      <c r="F365">
        <v>0</v>
      </c>
      <c r="O365">
        <v>3949</v>
      </c>
      <c r="P365" t="s">
        <v>368</v>
      </c>
      <c r="Q365">
        <f t="shared" si="5"/>
        <v>0</v>
      </c>
    </row>
    <row r="366" spans="1:17">
      <c r="D366">
        <v>3962</v>
      </c>
      <c r="E366" t="s">
        <v>369</v>
      </c>
      <c r="F366">
        <v>0</v>
      </c>
      <c r="O366">
        <v>3962</v>
      </c>
      <c r="P366" t="s">
        <v>369</v>
      </c>
      <c r="Q366">
        <f t="shared" si="5"/>
        <v>0</v>
      </c>
    </row>
    <row r="367" spans="1:17">
      <c r="A367">
        <v>4000</v>
      </c>
      <c r="B367" t="s">
        <v>817</v>
      </c>
      <c r="F367">
        <v>0</v>
      </c>
      <c r="Q367">
        <f t="shared" si="5"/>
        <v>0</v>
      </c>
    </row>
    <row r="368" spans="1:17">
      <c r="D368">
        <v>4001</v>
      </c>
      <c r="E368" t="s">
        <v>113</v>
      </c>
      <c r="F368">
        <v>0</v>
      </c>
      <c r="O368">
        <v>4001</v>
      </c>
      <c r="P368" t="s">
        <v>113</v>
      </c>
      <c r="Q368">
        <f t="shared" si="5"/>
        <v>0</v>
      </c>
    </row>
    <row r="369" spans="1:17">
      <c r="D369">
        <v>4002</v>
      </c>
      <c r="E369" t="s">
        <v>918</v>
      </c>
      <c r="F369">
        <v>0</v>
      </c>
      <c r="O369">
        <v>4002</v>
      </c>
      <c r="P369" t="s">
        <v>918</v>
      </c>
      <c r="Q369">
        <f t="shared" si="5"/>
        <v>0</v>
      </c>
    </row>
    <row r="370" spans="1:17">
      <c r="D370">
        <v>4003</v>
      </c>
      <c r="E370" t="s">
        <v>919</v>
      </c>
      <c r="F370">
        <v>0</v>
      </c>
      <c r="O370">
        <v>4003</v>
      </c>
      <c r="P370" t="s">
        <v>919</v>
      </c>
      <c r="Q370">
        <f t="shared" si="5"/>
        <v>0</v>
      </c>
    </row>
    <row r="371" spans="1:17">
      <c r="D371">
        <v>4004</v>
      </c>
      <c r="E371" t="s">
        <v>361</v>
      </c>
      <c r="F371">
        <v>0</v>
      </c>
      <c r="O371">
        <v>4004</v>
      </c>
      <c r="P371" t="s">
        <v>361</v>
      </c>
      <c r="Q371">
        <f t="shared" si="5"/>
        <v>0</v>
      </c>
    </row>
    <row r="372" spans="1:17">
      <c r="D372">
        <v>4008</v>
      </c>
      <c r="E372" t="s">
        <v>706</v>
      </c>
      <c r="F372">
        <v>0</v>
      </c>
      <c r="O372">
        <v>4008</v>
      </c>
      <c r="P372" t="s">
        <v>706</v>
      </c>
      <c r="Q372">
        <f t="shared" si="5"/>
        <v>0</v>
      </c>
    </row>
    <row r="373" spans="1:17">
      <c r="D373">
        <v>4011</v>
      </c>
      <c r="E373" t="s">
        <v>114</v>
      </c>
      <c r="F373">
        <v>0</v>
      </c>
      <c r="O373">
        <v>4011</v>
      </c>
      <c r="P373" t="s">
        <v>114</v>
      </c>
      <c r="Q373">
        <f t="shared" si="5"/>
        <v>0</v>
      </c>
    </row>
    <row r="374" spans="1:17">
      <c r="D374">
        <v>4040</v>
      </c>
      <c r="E374" t="s">
        <v>920</v>
      </c>
      <c r="F374">
        <v>0</v>
      </c>
      <c r="O374">
        <v>4040</v>
      </c>
      <c r="P374" t="s">
        <v>920</v>
      </c>
      <c r="Q374">
        <f t="shared" si="5"/>
        <v>0</v>
      </c>
    </row>
    <row r="375" spans="1:17">
      <c r="D375">
        <v>4042</v>
      </c>
      <c r="E375" t="s">
        <v>115</v>
      </c>
      <c r="F375">
        <v>0</v>
      </c>
      <c r="O375">
        <v>4042</v>
      </c>
      <c r="P375" t="s">
        <v>115</v>
      </c>
      <c r="Q375">
        <f t="shared" si="5"/>
        <v>0</v>
      </c>
    </row>
    <row r="376" spans="1:17">
      <c r="D376">
        <v>4043</v>
      </c>
      <c r="E376" t="s">
        <v>362</v>
      </c>
      <c r="F376">
        <v>0</v>
      </c>
      <c r="O376">
        <v>4043</v>
      </c>
      <c r="P376" t="s">
        <v>362</v>
      </c>
      <c r="Q376">
        <f t="shared" si="5"/>
        <v>0</v>
      </c>
    </row>
    <row r="377" spans="1:17">
      <c r="D377">
        <v>4044</v>
      </c>
      <c r="E377" t="s">
        <v>921</v>
      </c>
      <c r="F377">
        <v>0</v>
      </c>
      <c r="O377">
        <v>4044</v>
      </c>
      <c r="P377" t="s">
        <v>921</v>
      </c>
      <c r="Q377">
        <f t="shared" si="5"/>
        <v>0</v>
      </c>
    </row>
    <row r="378" spans="1:17">
      <c r="D378">
        <v>4052</v>
      </c>
      <c r="E378" t="s">
        <v>117</v>
      </c>
      <c r="F378">
        <v>0</v>
      </c>
      <c r="O378">
        <v>4052</v>
      </c>
      <c r="P378" t="s">
        <v>117</v>
      </c>
      <c r="Q378">
        <f t="shared" si="5"/>
        <v>0</v>
      </c>
    </row>
    <row r="379" spans="1:17">
      <c r="D379">
        <v>4053</v>
      </c>
      <c r="E379" t="s">
        <v>118</v>
      </c>
      <c r="F379">
        <v>0</v>
      </c>
      <c r="O379">
        <v>4053</v>
      </c>
      <c r="P379" t="s">
        <v>118</v>
      </c>
      <c r="Q379">
        <f t="shared" si="5"/>
        <v>0</v>
      </c>
    </row>
    <row r="380" spans="1:17">
      <c r="D380">
        <v>4054</v>
      </c>
      <c r="E380" t="s">
        <v>922</v>
      </c>
      <c r="F380">
        <v>0</v>
      </c>
      <c r="O380">
        <v>4054</v>
      </c>
      <c r="P380" t="s">
        <v>922</v>
      </c>
      <c r="Q380">
        <f t="shared" si="5"/>
        <v>0</v>
      </c>
    </row>
    <row r="381" spans="1:17">
      <c r="D381">
        <v>4060</v>
      </c>
      <c r="E381" t="s">
        <v>829</v>
      </c>
      <c r="F381">
        <v>0</v>
      </c>
      <c r="O381">
        <v>4060</v>
      </c>
      <c r="P381" t="s">
        <v>829</v>
      </c>
      <c r="Q381">
        <f t="shared" si="5"/>
        <v>0</v>
      </c>
    </row>
    <row r="382" spans="1:17">
      <c r="D382">
        <v>4083</v>
      </c>
      <c r="E382" t="s">
        <v>120</v>
      </c>
      <c r="F382">
        <v>0</v>
      </c>
      <c r="O382">
        <v>4083</v>
      </c>
      <c r="P382" t="s">
        <v>120</v>
      </c>
      <c r="Q382">
        <f t="shared" si="5"/>
        <v>0</v>
      </c>
    </row>
    <row r="383" spans="1:17">
      <c r="A383">
        <v>4100</v>
      </c>
      <c r="B383" t="s">
        <v>1001</v>
      </c>
      <c r="F383">
        <v>0</v>
      </c>
      <c r="Q383">
        <f t="shared" si="5"/>
        <v>0</v>
      </c>
    </row>
    <row r="384" spans="1:17">
      <c r="D384">
        <v>4140</v>
      </c>
      <c r="E384" t="s">
        <v>1002</v>
      </c>
      <c r="F384">
        <v>0</v>
      </c>
      <c r="O384">
        <v>4140</v>
      </c>
      <c r="P384" t="s">
        <v>1002</v>
      </c>
      <c r="Q384">
        <f t="shared" si="5"/>
        <v>0</v>
      </c>
    </row>
    <row r="385" spans="1:17">
      <c r="D385">
        <v>4141</v>
      </c>
      <c r="E385" t="s">
        <v>580</v>
      </c>
      <c r="F385">
        <v>0</v>
      </c>
      <c r="O385">
        <v>4141</v>
      </c>
      <c r="P385" t="s">
        <v>580</v>
      </c>
      <c r="Q385">
        <f t="shared" si="5"/>
        <v>0</v>
      </c>
    </row>
    <row r="386" spans="1:17">
      <c r="D386">
        <v>4142</v>
      </c>
      <c r="E386" t="s">
        <v>967</v>
      </c>
      <c r="F386">
        <v>0</v>
      </c>
      <c r="O386">
        <v>4142</v>
      </c>
      <c r="P386" t="s">
        <v>967</v>
      </c>
      <c r="Q386">
        <f t="shared" si="5"/>
        <v>0</v>
      </c>
    </row>
    <row r="387" spans="1:17">
      <c r="D387">
        <v>4143</v>
      </c>
      <c r="E387" t="s">
        <v>1003</v>
      </c>
      <c r="F387">
        <v>0</v>
      </c>
      <c r="O387">
        <v>4143</v>
      </c>
      <c r="P387" t="s">
        <v>1003</v>
      </c>
      <c r="Q387">
        <f t="shared" si="5"/>
        <v>0</v>
      </c>
    </row>
    <row r="388" spans="1:17">
      <c r="D388">
        <v>4170</v>
      </c>
      <c r="E388" t="s">
        <v>1004</v>
      </c>
      <c r="F388">
        <v>0</v>
      </c>
      <c r="O388">
        <v>4170</v>
      </c>
      <c r="P388" t="s">
        <v>1004</v>
      </c>
      <c r="Q388">
        <f t="shared" si="5"/>
        <v>0</v>
      </c>
    </row>
    <row r="389" spans="1:17">
      <c r="D389">
        <v>4194</v>
      </c>
      <c r="E389" t="s">
        <v>1005</v>
      </c>
      <c r="F389">
        <v>0</v>
      </c>
      <c r="O389">
        <v>4194</v>
      </c>
      <c r="P389" t="s">
        <v>1005</v>
      </c>
      <c r="Q389">
        <f t="shared" si="5"/>
        <v>0</v>
      </c>
    </row>
    <row r="390" spans="1:17">
      <c r="A390">
        <v>4300</v>
      </c>
      <c r="B390" t="s">
        <v>923</v>
      </c>
      <c r="F390">
        <v>0</v>
      </c>
      <c r="Q390">
        <f t="shared" ref="Q390:Q453" si="6">D390-O390</f>
        <v>0</v>
      </c>
    </row>
    <row r="391" spans="1:17">
      <c r="D391">
        <v>4301</v>
      </c>
      <c r="E391" t="s">
        <v>708</v>
      </c>
      <c r="F391">
        <v>0</v>
      </c>
      <c r="O391">
        <v>4301</v>
      </c>
      <c r="P391" t="s">
        <v>708</v>
      </c>
      <c r="Q391">
        <f t="shared" si="6"/>
        <v>0</v>
      </c>
    </row>
    <row r="392" spans="1:17">
      <c r="D392">
        <v>4340</v>
      </c>
      <c r="E392" t="s">
        <v>709</v>
      </c>
      <c r="F392">
        <v>0</v>
      </c>
      <c r="O392">
        <v>4340</v>
      </c>
      <c r="P392" t="s">
        <v>709</v>
      </c>
      <c r="Q392">
        <f t="shared" si="6"/>
        <v>0</v>
      </c>
    </row>
    <row r="393" spans="1:17">
      <c r="A393">
        <v>4400</v>
      </c>
      <c r="B393" t="s">
        <v>238</v>
      </c>
      <c r="F393">
        <v>0</v>
      </c>
      <c r="Q393">
        <f t="shared" si="6"/>
        <v>0</v>
      </c>
    </row>
    <row r="394" spans="1:17">
      <c r="D394">
        <v>4485</v>
      </c>
      <c r="E394" t="s">
        <v>238</v>
      </c>
      <c r="F394">
        <v>0</v>
      </c>
      <c r="O394">
        <v>4485</v>
      </c>
      <c r="P394" t="s">
        <v>238</v>
      </c>
      <c r="Q394">
        <f t="shared" si="6"/>
        <v>0</v>
      </c>
    </row>
    <row r="395" spans="1:17">
      <c r="A395">
        <v>4500</v>
      </c>
      <c r="B395" t="s">
        <v>239</v>
      </c>
      <c r="F395">
        <v>0</v>
      </c>
      <c r="Q395">
        <f t="shared" si="6"/>
        <v>0</v>
      </c>
    </row>
    <row r="396" spans="1:17">
      <c r="D396">
        <v>4540</v>
      </c>
      <c r="E396" t="s">
        <v>924</v>
      </c>
      <c r="F396">
        <v>0</v>
      </c>
      <c r="O396">
        <v>4540</v>
      </c>
      <c r="P396" t="s">
        <v>924</v>
      </c>
      <c r="Q396">
        <f t="shared" si="6"/>
        <v>0</v>
      </c>
    </row>
    <row r="397" spans="1:17">
      <c r="D397">
        <v>4541</v>
      </c>
      <c r="E397" t="s">
        <v>105</v>
      </c>
      <c r="F397">
        <v>0</v>
      </c>
      <c r="O397">
        <v>4541</v>
      </c>
      <c r="P397" t="s">
        <v>105</v>
      </c>
      <c r="Q397">
        <f t="shared" si="6"/>
        <v>0</v>
      </c>
    </row>
    <row r="398" spans="1:17">
      <c r="D398">
        <v>4542</v>
      </c>
      <c r="E398" t="s">
        <v>106</v>
      </c>
      <c r="F398">
        <v>0</v>
      </c>
      <c r="O398">
        <v>4542</v>
      </c>
      <c r="P398" t="s">
        <v>106</v>
      </c>
      <c r="Q398">
        <f t="shared" si="6"/>
        <v>0</v>
      </c>
    </row>
    <row r="399" spans="1:17">
      <c r="D399">
        <v>4543</v>
      </c>
      <c r="E399" t="s">
        <v>599</v>
      </c>
      <c r="F399">
        <v>0</v>
      </c>
      <c r="O399">
        <v>4543</v>
      </c>
      <c r="P399" t="s">
        <v>599</v>
      </c>
      <c r="Q399">
        <f t="shared" si="6"/>
        <v>0</v>
      </c>
    </row>
    <row r="400" spans="1:17">
      <c r="D400">
        <v>4544</v>
      </c>
      <c r="E400" t="s">
        <v>925</v>
      </c>
      <c r="F400">
        <v>0</v>
      </c>
      <c r="O400">
        <v>4544</v>
      </c>
      <c r="P400" t="s">
        <v>925</v>
      </c>
      <c r="Q400">
        <f t="shared" si="6"/>
        <v>0</v>
      </c>
    </row>
    <row r="401" spans="1:17">
      <c r="D401">
        <v>4546</v>
      </c>
      <c r="E401" t="s">
        <v>926</v>
      </c>
      <c r="F401">
        <v>0</v>
      </c>
      <c r="O401">
        <v>4546</v>
      </c>
      <c r="P401" t="s">
        <v>926</v>
      </c>
      <c r="Q401">
        <f t="shared" si="6"/>
        <v>0</v>
      </c>
    </row>
    <row r="402" spans="1:17">
      <c r="D402">
        <v>4549</v>
      </c>
      <c r="E402" t="s">
        <v>107</v>
      </c>
      <c r="F402">
        <v>0</v>
      </c>
      <c r="O402">
        <v>4549</v>
      </c>
      <c r="P402" t="s">
        <v>107</v>
      </c>
      <c r="Q402">
        <f t="shared" si="6"/>
        <v>0</v>
      </c>
    </row>
    <row r="403" spans="1:17">
      <c r="D403">
        <v>4560</v>
      </c>
      <c r="E403" t="s">
        <v>108</v>
      </c>
      <c r="F403">
        <v>0</v>
      </c>
      <c r="O403">
        <v>4560</v>
      </c>
      <c r="P403" t="s">
        <v>108</v>
      </c>
      <c r="Q403">
        <f t="shared" si="6"/>
        <v>0</v>
      </c>
    </row>
    <row r="404" spans="1:17">
      <c r="D404">
        <v>4561</v>
      </c>
      <c r="E404" t="s">
        <v>109</v>
      </c>
      <c r="F404">
        <v>0</v>
      </c>
      <c r="O404">
        <v>4561</v>
      </c>
      <c r="P404" t="s">
        <v>109</v>
      </c>
      <c r="Q404">
        <f t="shared" si="6"/>
        <v>0</v>
      </c>
    </row>
    <row r="405" spans="1:17">
      <c r="D405">
        <v>4562</v>
      </c>
      <c r="E405" t="s">
        <v>110</v>
      </c>
      <c r="F405">
        <v>0</v>
      </c>
      <c r="O405">
        <v>4562</v>
      </c>
      <c r="P405" t="s">
        <v>110</v>
      </c>
      <c r="Q405">
        <f t="shared" si="6"/>
        <v>0</v>
      </c>
    </row>
    <row r="406" spans="1:17">
      <c r="D406">
        <v>4563</v>
      </c>
      <c r="E406" t="s">
        <v>111</v>
      </c>
      <c r="F406">
        <v>0</v>
      </c>
      <c r="O406">
        <v>4563</v>
      </c>
      <c r="P406" t="s">
        <v>111</v>
      </c>
      <c r="Q406">
        <f t="shared" si="6"/>
        <v>0</v>
      </c>
    </row>
    <row r="407" spans="1:17">
      <c r="D407">
        <v>4575</v>
      </c>
      <c r="E407" t="s">
        <v>711</v>
      </c>
      <c r="F407">
        <v>0</v>
      </c>
      <c r="O407">
        <v>4575</v>
      </c>
      <c r="P407" t="s">
        <v>711</v>
      </c>
      <c r="Q407">
        <f t="shared" si="6"/>
        <v>0</v>
      </c>
    </row>
    <row r="408" spans="1:17">
      <c r="D408">
        <v>4580</v>
      </c>
      <c r="E408" t="s">
        <v>286</v>
      </c>
      <c r="F408">
        <v>0</v>
      </c>
      <c r="O408">
        <v>4580</v>
      </c>
      <c r="P408" t="s">
        <v>286</v>
      </c>
      <c r="Q408">
        <f t="shared" si="6"/>
        <v>0</v>
      </c>
    </row>
    <row r="409" spans="1:17">
      <c r="D409">
        <v>4594</v>
      </c>
      <c r="E409" t="s">
        <v>112</v>
      </c>
      <c r="F409">
        <v>0</v>
      </c>
      <c r="O409">
        <v>4594</v>
      </c>
      <c r="P409" t="s">
        <v>112</v>
      </c>
      <c r="Q409">
        <f t="shared" si="6"/>
        <v>0</v>
      </c>
    </row>
    <row r="410" spans="1:17">
      <c r="A410">
        <v>4600</v>
      </c>
      <c r="B410" t="s">
        <v>927</v>
      </c>
      <c r="F410">
        <v>0</v>
      </c>
      <c r="Q410">
        <f t="shared" si="6"/>
        <v>0</v>
      </c>
    </row>
    <row r="411" spans="1:17">
      <c r="D411">
        <v>4601</v>
      </c>
      <c r="E411" t="s">
        <v>928</v>
      </c>
      <c r="F411">
        <v>0</v>
      </c>
      <c r="O411">
        <v>4601</v>
      </c>
      <c r="P411" t="s">
        <v>928</v>
      </c>
      <c r="Q411">
        <f t="shared" si="6"/>
        <v>0</v>
      </c>
    </row>
    <row r="412" spans="1:17">
      <c r="D412">
        <v>4602</v>
      </c>
      <c r="E412" t="s">
        <v>19</v>
      </c>
      <c r="F412">
        <v>0</v>
      </c>
      <c r="O412">
        <v>4602</v>
      </c>
      <c r="P412" t="s">
        <v>19</v>
      </c>
      <c r="Q412">
        <f t="shared" si="6"/>
        <v>0</v>
      </c>
    </row>
    <row r="413" spans="1:17">
      <c r="D413">
        <v>4605</v>
      </c>
      <c r="E413" t="s">
        <v>734</v>
      </c>
      <c r="F413">
        <v>0</v>
      </c>
      <c r="O413">
        <v>4605</v>
      </c>
      <c r="P413" t="s">
        <v>734</v>
      </c>
      <c r="Q413">
        <f t="shared" si="6"/>
        <v>0</v>
      </c>
    </row>
    <row r="414" spans="1:17">
      <c r="D414">
        <v>4606</v>
      </c>
      <c r="E414" t="s">
        <v>735</v>
      </c>
      <c r="F414">
        <v>0</v>
      </c>
      <c r="O414">
        <v>4606</v>
      </c>
      <c r="P414" t="s">
        <v>735</v>
      </c>
      <c r="Q414">
        <f t="shared" si="6"/>
        <v>0</v>
      </c>
    </row>
    <row r="415" spans="1:17">
      <c r="D415">
        <v>4610</v>
      </c>
      <c r="E415" t="s">
        <v>929</v>
      </c>
      <c r="F415">
        <v>0</v>
      </c>
      <c r="O415">
        <v>4610</v>
      </c>
      <c r="P415" t="s">
        <v>929</v>
      </c>
      <c r="Q415">
        <f t="shared" si="6"/>
        <v>0</v>
      </c>
    </row>
    <row r="416" spans="1:17">
      <c r="D416">
        <v>4611</v>
      </c>
      <c r="E416" t="s">
        <v>930</v>
      </c>
      <c r="F416">
        <v>0</v>
      </c>
      <c r="O416">
        <v>4611</v>
      </c>
      <c r="P416" t="s">
        <v>930</v>
      </c>
      <c r="Q416">
        <f t="shared" si="6"/>
        <v>0</v>
      </c>
    </row>
    <row r="417" spans="1:17">
      <c r="D417">
        <v>4612</v>
      </c>
      <c r="E417" t="s">
        <v>738</v>
      </c>
      <c r="F417">
        <v>0</v>
      </c>
      <c r="O417">
        <v>4612</v>
      </c>
      <c r="P417" t="s">
        <v>738</v>
      </c>
      <c r="Q417">
        <f t="shared" si="6"/>
        <v>0</v>
      </c>
    </row>
    <row r="418" spans="1:17">
      <c r="D418">
        <v>4613</v>
      </c>
      <c r="E418" t="s">
        <v>739</v>
      </c>
      <c r="F418">
        <v>0</v>
      </c>
      <c r="O418">
        <v>4613</v>
      </c>
      <c r="P418" t="s">
        <v>739</v>
      </c>
      <c r="Q418">
        <f t="shared" si="6"/>
        <v>0</v>
      </c>
    </row>
    <row r="419" spans="1:17">
      <c r="D419">
        <v>4614</v>
      </c>
      <c r="E419" t="s">
        <v>740</v>
      </c>
      <c r="F419">
        <v>0</v>
      </c>
      <c r="O419">
        <v>4614</v>
      </c>
      <c r="P419" t="s">
        <v>740</v>
      </c>
      <c r="Q419">
        <f t="shared" si="6"/>
        <v>0</v>
      </c>
    </row>
    <row r="420" spans="1:17">
      <c r="D420">
        <v>4620</v>
      </c>
      <c r="E420" t="s">
        <v>931</v>
      </c>
      <c r="F420">
        <v>0</v>
      </c>
      <c r="O420">
        <v>4620</v>
      </c>
      <c r="P420" t="s">
        <v>931</v>
      </c>
      <c r="Q420">
        <f t="shared" si="6"/>
        <v>0</v>
      </c>
    </row>
    <row r="421" spans="1:17">
      <c r="D421">
        <v>4630</v>
      </c>
      <c r="E421" t="s">
        <v>742</v>
      </c>
      <c r="F421">
        <v>0</v>
      </c>
      <c r="O421">
        <v>4630</v>
      </c>
      <c r="P421" t="s">
        <v>742</v>
      </c>
      <c r="Q421">
        <f t="shared" si="6"/>
        <v>0</v>
      </c>
    </row>
    <row r="422" spans="1:17">
      <c r="D422">
        <v>4631</v>
      </c>
      <c r="E422" t="s">
        <v>932</v>
      </c>
      <c r="F422">
        <v>0</v>
      </c>
      <c r="O422">
        <v>4631</v>
      </c>
      <c r="P422" t="s">
        <v>932</v>
      </c>
      <c r="Q422">
        <f t="shared" si="6"/>
        <v>0</v>
      </c>
    </row>
    <row r="423" spans="1:17">
      <c r="D423">
        <v>4632</v>
      </c>
      <c r="E423" t="s">
        <v>744</v>
      </c>
      <c r="F423">
        <v>0</v>
      </c>
      <c r="O423">
        <v>4632</v>
      </c>
      <c r="P423" t="s">
        <v>744</v>
      </c>
      <c r="Q423">
        <f t="shared" si="6"/>
        <v>0</v>
      </c>
    </row>
    <row r="424" spans="1:17">
      <c r="D424">
        <v>4640</v>
      </c>
      <c r="E424" t="s">
        <v>745</v>
      </c>
      <c r="F424">
        <v>0</v>
      </c>
      <c r="O424">
        <v>4640</v>
      </c>
      <c r="P424" t="s">
        <v>745</v>
      </c>
      <c r="Q424">
        <f t="shared" si="6"/>
        <v>0</v>
      </c>
    </row>
    <row r="425" spans="1:17">
      <c r="D425">
        <v>4645</v>
      </c>
      <c r="E425" t="s">
        <v>746</v>
      </c>
      <c r="F425">
        <v>0</v>
      </c>
      <c r="O425">
        <v>4645</v>
      </c>
      <c r="P425" t="s">
        <v>746</v>
      </c>
      <c r="Q425">
        <f t="shared" si="6"/>
        <v>0</v>
      </c>
    </row>
    <row r="426" spans="1:17">
      <c r="D426">
        <v>4646</v>
      </c>
      <c r="E426" t="s">
        <v>747</v>
      </c>
      <c r="F426">
        <v>0</v>
      </c>
      <c r="O426">
        <v>4646</v>
      </c>
      <c r="P426" t="s">
        <v>747</v>
      </c>
      <c r="Q426">
        <f t="shared" si="6"/>
        <v>0</v>
      </c>
    </row>
    <row r="427" spans="1:17">
      <c r="A427">
        <v>4650</v>
      </c>
      <c r="B427" t="s">
        <v>748</v>
      </c>
      <c r="F427">
        <v>0</v>
      </c>
      <c r="Q427">
        <f t="shared" si="6"/>
        <v>0</v>
      </c>
    </row>
    <row r="428" spans="1:17">
      <c r="D428">
        <v>4651</v>
      </c>
      <c r="E428" t="s">
        <v>749</v>
      </c>
      <c r="F428">
        <v>0</v>
      </c>
      <c r="O428">
        <v>4651</v>
      </c>
      <c r="P428" t="s">
        <v>749</v>
      </c>
      <c r="Q428">
        <f t="shared" si="6"/>
        <v>0</v>
      </c>
    </row>
    <row r="429" spans="1:17">
      <c r="D429">
        <v>4652</v>
      </c>
      <c r="E429" t="s">
        <v>750</v>
      </c>
      <c r="F429">
        <v>0</v>
      </c>
      <c r="O429">
        <v>4652</v>
      </c>
      <c r="P429" t="s">
        <v>750</v>
      </c>
      <c r="Q429">
        <f t="shared" si="6"/>
        <v>0</v>
      </c>
    </row>
    <row r="430" spans="1:17">
      <c r="D430">
        <v>4653</v>
      </c>
      <c r="E430" t="s">
        <v>751</v>
      </c>
      <c r="F430">
        <v>0</v>
      </c>
      <c r="O430">
        <v>4653</v>
      </c>
      <c r="P430" t="s">
        <v>751</v>
      </c>
      <c r="Q430">
        <f t="shared" si="6"/>
        <v>0</v>
      </c>
    </row>
    <row r="431" spans="1:17">
      <c r="D431">
        <v>4654</v>
      </c>
      <c r="E431" t="s">
        <v>752</v>
      </c>
      <c r="F431">
        <v>0</v>
      </c>
      <c r="O431">
        <v>4654</v>
      </c>
      <c r="P431" t="s">
        <v>752</v>
      </c>
      <c r="Q431">
        <f t="shared" si="6"/>
        <v>0</v>
      </c>
    </row>
    <row r="432" spans="1:17">
      <c r="D432">
        <v>4660</v>
      </c>
      <c r="E432" t="s">
        <v>753</v>
      </c>
      <c r="F432">
        <v>0</v>
      </c>
      <c r="O432">
        <v>4660</v>
      </c>
      <c r="P432" t="s">
        <v>753</v>
      </c>
      <c r="Q432">
        <f t="shared" si="6"/>
        <v>0</v>
      </c>
    </row>
    <row r="433" spans="1:17">
      <c r="D433">
        <v>4661</v>
      </c>
      <c r="E433" t="s">
        <v>754</v>
      </c>
      <c r="F433">
        <v>0</v>
      </c>
      <c r="O433">
        <v>4661</v>
      </c>
      <c r="P433" t="s">
        <v>754</v>
      </c>
      <c r="Q433">
        <f t="shared" si="6"/>
        <v>0</v>
      </c>
    </row>
    <row r="434" spans="1:17">
      <c r="D434">
        <v>4662</v>
      </c>
      <c r="E434" t="s">
        <v>933</v>
      </c>
      <c r="F434">
        <v>0</v>
      </c>
      <c r="O434">
        <v>4662</v>
      </c>
      <c r="P434" t="s">
        <v>933</v>
      </c>
      <c r="Q434">
        <f t="shared" si="6"/>
        <v>0</v>
      </c>
    </row>
    <row r="435" spans="1:17">
      <c r="D435">
        <v>4663</v>
      </c>
      <c r="E435" t="s">
        <v>756</v>
      </c>
      <c r="F435">
        <v>0</v>
      </c>
      <c r="O435">
        <v>4663</v>
      </c>
      <c r="P435" t="s">
        <v>756</v>
      </c>
      <c r="Q435">
        <f t="shared" si="6"/>
        <v>0</v>
      </c>
    </row>
    <row r="436" spans="1:17">
      <c r="D436">
        <v>4670</v>
      </c>
      <c r="E436" t="s">
        <v>757</v>
      </c>
      <c r="F436">
        <v>0</v>
      </c>
      <c r="O436">
        <v>4670</v>
      </c>
      <c r="P436" t="s">
        <v>757</v>
      </c>
      <c r="Q436">
        <f t="shared" si="6"/>
        <v>0</v>
      </c>
    </row>
    <row r="437" spans="1:17">
      <c r="D437">
        <v>4680</v>
      </c>
      <c r="E437" t="s">
        <v>758</v>
      </c>
      <c r="F437">
        <v>0</v>
      </c>
      <c r="O437">
        <v>4680</v>
      </c>
      <c r="P437" t="s">
        <v>758</v>
      </c>
      <c r="Q437">
        <f t="shared" si="6"/>
        <v>0</v>
      </c>
    </row>
    <row r="438" spans="1:17">
      <c r="D438">
        <v>4690</v>
      </c>
      <c r="E438" t="s">
        <v>759</v>
      </c>
      <c r="F438">
        <v>0</v>
      </c>
      <c r="O438">
        <v>4690</v>
      </c>
      <c r="P438" t="s">
        <v>759</v>
      </c>
      <c r="Q438">
        <f t="shared" si="6"/>
        <v>0</v>
      </c>
    </row>
    <row r="439" spans="1:17">
      <c r="A439">
        <v>4700</v>
      </c>
      <c r="B439" t="s">
        <v>760</v>
      </c>
      <c r="F439">
        <v>0</v>
      </c>
      <c r="Q439">
        <f t="shared" si="6"/>
        <v>0</v>
      </c>
    </row>
    <row r="440" spans="1:17">
      <c r="D440">
        <v>4701</v>
      </c>
      <c r="E440" t="s">
        <v>761</v>
      </c>
      <c r="F440">
        <v>0</v>
      </c>
      <c r="O440">
        <v>4701</v>
      </c>
      <c r="P440" t="s">
        <v>761</v>
      </c>
      <c r="Q440">
        <f t="shared" si="6"/>
        <v>0</v>
      </c>
    </row>
    <row r="441" spans="1:17">
      <c r="D441">
        <v>4702</v>
      </c>
      <c r="E441" t="s">
        <v>762</v>
      </c>
      <c r="F441">
        <v>0</v>
      </c>
      <c r="O441">
        <v>4702</v>
      </c>
      <c r="P441" t="s">
        <v>762</v>
      </c>
      <c r="Q441">
        <f t="shared" si="6"/>
        <v>0</v>
      </c>
    </row>
    <row r="442" spans="1:17">
      <c r="D442">
        <v>4703</v>
      </c>
      <c r="E442" t="s">
        <v>763</v>
      </c>
      <c r="F442">
        <v>0</v>
      </c>
      <c r="O442">
        <v>4703</v>
      </c>
      <c r="P442" t="s">
        <v>763</v>
      </c>
      <c r="Q442">
        <f t="shared" si="6"/>
        <v>0</v>
      </c>
    </row>
    <row r="443" spans="1:17">
      <c r="D443">
        <v>4704</v>
      </c>
      <c r="E443" t="s">
        <v>764</v>
      </c>
      <c r="F443">
        <v>0</v>
      </c>
      <c r="O443">
        <v>4704</v>
      </c>
      <c r="P443" t="s">
        <v>764</v>
      </c>
      <c r="Q443">
        <f t="shared" si="6"/>
        <v>0</v>
      </c>
    </row>
    <row r="444" spans="1:17">
      <c r="D444">
        <v>4705</v>
      </c>
      <c r="E444" t="s">
        <v>765</v>
      </c>
      <c r="F444">
        <v>0</v>
      </c>
      <c r="O444">
        <v>4705</v>
      </c>
      <c r="P444" t="s">
        <v>765</v>
      </c>
      <c r="Q444">
        <f t="shared" si="6"/>
        <v>0</v>
      </c>
    </row>
    <row r="445" spans="1:17">
      <c r="D445">
        <v>4750</v>
      </c>
      <c r="E445" t="s">
        <v>934</v>
      </c>
      <c r="F445">
        <v>0</v>
      </c>
      <c r="O445">
        <v>4750</v>
      </c>
      <c r="P445" t="s">
        <v>934</v>
      </c>
      <c r="Q445">
        <f t="shared" si="6"/>
        <v>0</v>
      </c>
    </row>
    <row r="446" spans="1:17">
      <c r="D446">
        <v>4760</v>
      </c>
      <c r="E446" t="s">
        <v>767</v>
      </c>
      <c r="F446">
        <v>0</v>
      </c>
      <c r="O446">
        <v>4760</v>
      </c>
      <c r="P446" t="s">
        <v>767</v>
      </c>
      <c r="Q446">
        <f t="shared" si="6"/>
        <v>0</v>
      </c>
    </row>
    <row r="447" spans="1:17">
      <c r="D447">
        <v>4770</v>
      </c>
      <c r="E447" t="s">
        <v>768</v>
      </c>
      <c r="F447">
        <v>0</v>
      </c>
      <c r="O447">
        <v>4770</v>
      </c>
      <c r="P447" t="s">
        <v>768</v>
      </c>
      <c r="Q447">
        <f t="shared" si="6"/>
        <v>0</v>
      </c>
    </row>
    <row r="448" spans="1:17">
      <c r="D448">
        <v>4780</v>
      </c>
      <c r="E448" t="s">
        <v>769</v>
      </c>
      <c r="F448">
        <v>0</v>
      </c>
      <c r="O448">
        <v>4780</v>
      </c>
      <c r="P448" t="s">
        <v>769</v>
      </c>
      <c r="Q448">
        <f t="shared" si="6"/>
        <v>0</v>
      </c>
    </row>
    <row r="449" spans="1:17">
      <c r="D449">
        <v>4790</v>
      </c>
      <c r="E449" t="s">
        <v>770</v>
      </c>
      <c r="F449">
        <v>0</v>
      </c>
      <c r="O449">
        <v>4790</v>
      </c>
      <c r="P449" t="s">
        <v>770</v>
      </c>
      <c r="Q449">
        <f t="shared" si="6"/>
        <v>0</v>
      </c>
    </row>
    <row r="450" spans="1:17">
      <c r="A450">
        <v>4800</v>
      </c>
      <c r="B450" t="s">
        <v>771</v>
      </c>
      <c r="F450">
        <v>0</v>
      </c>
      <c r="Q450">
        <f t="shared" si="6"/>
        <v>0</v>
      </c>
    </row>
    <row r="451" spans="1:17">
      <c r="D451">
        <v>4801</v>
      </c>
      <c r="E451" t="s">
        <v>772</v>
      </c>
      <c r="F451">
        <v>0</v>
      </c>
      <c r="O451">
        <v>4801</v>
      </c>
      <c r="P451" t="s">
        <v>772</v>
      </c>
      <c r="Q451">
        <f t="shared" si="6"/>
        <v>0</v>
      </c>
    </row>
    <row r="452" spans="1:17">
      <c r="D452">
        <v>4802</v>
      </c>
      <c r="E452" t="s">
        <v>773</v>
      </c>
      <c r="F452">
        <v>0</v>
      </c>
      <c r="O452">
        <v>4802</v>
      </c>
      <c r="P452" t="s">
        <v>773</v>
      </c>
      <c r="Q452">
        <f t="shared" si="6"/>
        <v>0</v>
      </c>
    </row>
    <row r="453" spans="1:17">
      <c r="D453">
        <v>4803</v>
      </c>
      <c r="E453" t="s">
        <v>774</v>
      </c>
      <c r="F453">
        <v>0</v>
      </c>
      <c r="O453">
        <v>4803</v>
      </c>
      <c r="P453" t="s">
        <v>774</v>
      </c>
      <c r="Q453">
        <f t="shared" si="6"/>
        <v>0</v>
      </c>
    </row>
    <row r="454" spans="1:17">
      <c r="D454">
        <v>4804</v>
      </c>
      <c r="E454" t="s">
        <v>762</v>
      </c>
      <c r="F454">
        <v>0</v>
      </c>
      <c r="O454">
        <v>4804</v>
      </c>
      <c r="P454" t="s">
        <v>762</v>
      </c>
      <c r="Q454">
        <f t="shared" ref="Q454:Q517" si="7">D454-O454</f>
        <v>0</v>
      </c>
    </row>
    <row r="455" spans="1:17">
      <c r="D455">
        <v>4805</v>
      </c>
      <c r="E455" t="s">
        <v>775</v>
      </c>
      <c r="F455">
        <v>0</v>
      </c>
      <c r="O455">
        <v>4805</v>
      </c>
      <c r="P455" t="s">
        <v>775</v>
      </c>
      <c r="Q455">
        <f t="shared" si="7"/>
        <v>0</v>
      </c>
    </row>
    <row r="456" spans="1:17">
      <c r="D456">
        <v>4806</v>
      </c>
      <c r="E456" t="s">
        <v>776</v>
      </c>
      <c r="F456">
        <v>0</v>
      </c>
      <c r="O456">
        <v>4806</v>
      </c>
      <c r="P456" t="s">
        <v>776</v>
      </c>
      <c r="Q456">
        <f t="shared" si="7"/>
        <v>0</v>
      </c>
    </row>
    <row r="457" spans="1:17">
      <c r="D457">
        <v>4810</v>
      </c>
      <c r="E457" t="s">
        <v>777</v>
      </c>
      <c r="F457">
        <v>0</v>
      </c>
      <c r="O457">
        <v>4810</v>
      </c>
      <c r="P457" t="s">
        <v>777</v>
      </c>
      <c r="Q457">
        <f t="shared" si="7"/>
        <v>0</v>
      </c>
    </row>
    <row r="458" spans="1:17">
      <c r="D458">
        <v>4811</v>
      </c>
      <c r="E458" t="s">
        <v>778</v>
      </c>
      <c r="F458">
        <v>0</v>
      </c>
      <c r="O458">
        <v>4811</v>
      </c>
      <c r="P458" t="s">
        <v>778</v>
      </c>
      <c r="Q458">
        <f t="shared" si="7"/>
        <v>0</v>
      </c>
    </row>
    <row r="459" spans="1:17">
      <c r="D459">
        <v>4820</v>
      </c>
      <c r="E459" t="s">
        <v>779</v>
      </c>
      <c r="F459">
        <v>0</v>
      </c>
      <c r="O459">
        <v>4820</v>
      </c>
      <c r="P459" t="s">
        <v>779</v>
      </c>
      <c r="Q459">
        <f t="shared" si="7"/>
        <v>0</v>
      </c>
    </row>
    <row r="460" spans="1:17">
      <c r="D460">
        <v>4821</v>
      </c>
      <c r="E460" t="s">
        <v>935</v>
      </c>
      <c r="F460">
        <v>0</v>
      </c>
      <c r="O460">
        <v>4821</v>
      </c>
      <c r="P460" t="s">
        <v>935</v>
      </c>
      <c r="Q460">
        <f t="shared" si="7"/>
        <v>0</v>
      </c>
    </row>
    <row r="461" spans="1:17">
      <c r="D461">
        <v>4822</v>
      </c>
      <c r="E461" t="s">
        <v>781</v>
      </c>
      <c r="F461">
        <v>0</v>
      </c>
      <c r="O461">
        <v>4822</v>
      </c>
      <c r="P461" t="s">
        <v>781</v>
      </c>
      <c r="Q461">
        <f t="shared" si="7"/>
        <v>0</v>
      </c>
    </row>
    <row r="462" spans="1:17">
      <c r="D462">
        <v>4823</v>
      </c>
      <c r="E462" t="s">
        <v>782</v>
      </c>
      <c r="F462">
        <v>0</v>
      </c>
      <c r="O462">
        <v>4823</v>
      </c>
      <c r="P462" t="s">
        <v>782</v>
      </c>
      <c r="Q462">
        <f t="shared" si="7"/>
        <v>0</v>
      </c>
    </row>
    <row r="463" spans="1:17">
      <c r="D463">
        <v>4830</v>
      </c>
      <c r="E463" t="s">
        <v>783</v>
      </c>
      <c r="F463">
        <v>0</v>
      </c>
      <c r="O463">
        <v>4830</v>
      </c>
      <c r="P463" t="s">
        <v>783</v>
      </c>
      <c r="Q463">
        <f t="shared" si="7"/>
        <v>0</v>
      </c>
    </row>
    <row r="464" spans="1:17">
      <c r="D464">
        <v>4831</v>
      </c>
      <c r="E464" t="s">
        <v>784</v>
      </c>
      <c r="F464">
        <v>0</v>
      </c>
      <c r="O464">
        <v>4831</v>
      </c>
      <c r="P464" t="s">
        <v>784</v>
      </c>
      <c r="Q464">
        <f t="shared" si="7"/>
        <v>0</v>
      </c>
    </row>
    <row r="465" spans="1:17">
      <c r="D465">
        <v>4832</v>
      </c>
      <c r="E465" t="s">
        <v>848</v>
      </c>
      <c r="F465">
        <v>0</v>
      </c>
      <c r="O465">
        <v>4832</v>
      </c>
      <c r="P465" t="s">
        <v>848</v>
      </c>
      <c r="Q465">
        <f t="shared" si="7"/>
        <v>0</v>
      </c>
    </row>
    <row r="466" spans="1:17">
      <c r="D466">
        <v>4840</v>
      </c>
      <c r="E466" t="s">
        <v>785</v>
      </c>
      <c r="F466">
        <v>0</v>
      </c>
      <c r="O466">
        <v>4840</v>
      </c>
      <c r="P466" t="s">
        <v>785</v>
      </c>
      <c r="Q466">
        <f t="shared" si="7"/>
        <v>0</v>
      </c>
    </row>
    <row r="467" spans="1:17">
      <c r="D467">
        <v>4841</v>
      </c>
      <c r="E467" t="s">
        <v>786</v>
      </c>
      <c r="F467">
        <v>0</v>
      </c>
      <c r="O467">
        <v>4841</v>
      </c>
      <c r="P467" t="s">
        <v>786</v>
      </c>
      <c r="Q467">
        <f t="shared" si="7"/>
        <v>0</v>
      </c>
    </row>
    <row r="468" spans="1:17">
      <c r="D468">
        <v>4842</v>
      </c>
      <c r="E468" t="s">
        <v>787</v>
      </c>
      <c r="F468">
        <v>0</v>
      </c>
      <c r="O468">
        <v>4842</v>
      </c>
      <c r="P468" t="s">
        <v>787</v>
      </c>
      <c r="Q468">
        <f t="shared" si="7"/>
        <v>0</v>
      </c>
    </row>
    <row r="469" spans="1:17">
      <c r="D469">
        <v>4850</v>
      </c>
      <c r="E469" t="s">
        <v>788</v>
      </c>
      <c r="F469">
        <v>0</v>
      </c>
      <c r="O469">
        <v>4850</v>
      </c>
      <c r="P469" t="s">
        <v>788</v>
      </c>
      <c r="Q469">
        <f t="shared" si="7"/>
        <v>0</v>
      </c>
    </row>
    <row r="470" spans="1:17">
      <c r="D470">
        <v>4851</v>
      </c>
      <c r="E470" t="s">
        <v>789</v>
      </c>
      <c r="F470">
        <v>0</v>
      </c>
      <c r="O470">
        <v>4851</v>
      </c>
      <c r="P470" t="s">
        <v>789</v>
      </c>
      <c r="Q470">
        <f t="shared" si="7"/>
        <v>0</v>
      </c>
    </row>
    <row r="471" spans="1:17">
      <c r="D471">
        <v>4852</v>
      </c>
      <c r="E471" t="s">
        <v>790</v>
      </c>
      <c r="F471">
        <v>0</v>
      </c>
      <c r="O471">
        <v>4852</v>
      </c>
      <c r="P471" t="s">
        <v>790</v>
      </c>
      <c r="Q471">
        <f t="shared" si="7"/>
        <v>0</v>
      </c>
    </row>
    <row r="472" spans="1:17">
      <c r="D472">
        <v>4880</v>
      </c>
      <c r="E472" t="s">
        <v>791</v>
      </c>
      <c r="F472">
        <v>0</v>
      </c>
      <c r="O472">
        <v>4880</v>
      </c>
      <c r="P472" t="s">
        <v>791</v>
      </c>
      <c r="Q472">
        <f t="shared" si="7"/>
        <v>0</v>
      </c>
    </row>
    <row r="473" spans="1:17">
      <c r="D473">
        <v>4881</v>
      </c>
      <c r="E473" t="s">
        <v>769</v>
      </c>
      <c r="F473">
        <v>0</v>
      </c>
      <c r="O473">
        <v>4881</v>
      </c>
      <c r="P473" t="s">
        <v>769</v>
      </c>
      <c r="Q473">
        <f t="shared" si="7"/>
        <v>0</v>
      </c>
    </row>
    <row r="474" spans="1:17">
      <c r="D474">
        <v>4890</v>
      </c>
      <c r="E474" t="s">
        <v>770</v>
      </c>
      <c r="F474">
        <v>0</v>
      </c>
      <c r="O474">
        <v>4890</v>
      </c>
      <c r="P474" t="s">
        <v>770</v>
      </c>
      <c r="Q474">
        <f t="shared" si="7"/>
        <v>0</v>
      </c>
    </row>
    <row r="475" spans="1:17">
      <c r="A475">
        <v>4900</v>
      </c>
      <c r="B475" t="s">
        <v>792</v>
      </c>
      <c r="F475">
        <v>0</v>
      </c>
      <c r="Q475">
        <f t="shared" si="7"/>
        <v>0</v>
      </c>
    </row>
    <row r="476" spans="1:17">
      <c r="D476">
        <v>4901</v>
      </c>
      <c r="E476" t="s">
        <v>793</v>
      </c>
      <c r="F476">
        <v>0</v>
      </c>
      <c r="O476">
        <v>4901</v>
      </c>
      <c r="P476" t="s">
        <v>793</v>
      </c>
      <c r="Q476">
        <f t="shared" si="7"/>
        <v>0</v>
      </c>
    </row>
    <row r="477" spans="1:17">
      <c r="D477">
        <v>4902</v>
      </c>
      <c r="E477" t="s">
        <v>762</v>
      </c>
      <c r="F477">
        <v>0</v>
      </c>
      <c r="O477">
        <v>4902</v>
      </c>
      <c r="P477" t="s">
        <v>762</v>
      </c>
      <c r="Q477">
        <f t="shared" si="7"/>
        <v>0</v>
      </c>
    </row>
    <row r="478" spans="1:17">
      <c r="D478">
        <v>4903</v>
      </c>
      <c r="E478" t="s">
        <v>763</v>
      </c>
      <c r="F478">
        <v>0</v>
      </c>
      <c r="O478">
        <v>4903</v>
      </c>
      <c r="P478" t="s">
        <v>763</v>
      </c>
      <c r="Q478">
        <f t="shared" si="7"/>
        <v>0</v>
      </c>
    </row>
    <row r="479" spans="1:17">
      <c r="D479">
        <v>4910</v>
      </c>
      <c r="E479" t="s">
        <v>794</v>
      </c>
      <c r="F479">
        <v>0</v>
      </c>
      <c r="O479">
        <v>4910</v>
      </c>
      <c r="P479" t="s">
        <v>794</v>
      </c>
      <c r="Q479">
        <f t="shared" si="7"/>
        <v>0</v>
      </c>
    </row>
    <row r="480" spans="1:17">
      <c r="D480">
        <v>4911</v>
      </c>
      <c r="E480" t="s">
        <v>795</v>
      </c>
      <c r="F480">
        <v>0</v>
      </c>
      <c r="O480">
        <v>4911</v>
      </c>
      <c r="P480" t="s">
        <v>795</v>
      </c>
      <c r="Q480">
        <f t="shared" si="7"/>
        <v>0</v>
      </c>
    </row>
    <row r="481" spans="1:17">
      <c r="D481">
        <v>4912</v>
      </c>
      <c r="E481" t="s">
        <v>796</v>
      </c>
      <c r="F481">
        <v>0</v>
      </c>
      <c r="O481">
        <v>4912</v>
      </c>
      <c r="P481" t="s">
        <v>796</v>
      </c>
      <c r="Q481">
        <f t="shared" si="7"/>
        <v>0</v>
      </c>
    </row>
    <row r="482" spans="1:17">
      <c r="D482">
        <v>4920</v>
      </c>
      <c r="E482" t="s">
        <v>797</v>
      </c>
      <c r="F482">
        <v>0</v>
      </c>
      <c r="O482">
        <v>4920</v>
      </c>
      <c r="P482" t="s">
        <v>797</v>
      </c>
      <c r="Q482">
        <f t="shared" si="7"/>
        <v>0</v>
      </c>
    </row>
    <row r="483" spans="1:17">
      <c r="D483">
        <v>4930</v>
      </c>
      <c r="E483" t="s">
        <v>798</v>
      </c>
      <c r="F483">
        <v>0</v>
      </c>
      <c r="O483">
        <v>4930</v>
      </c>
      <c r="P483" t="s">
        <v>798</v>
      </c>
      <c r="Q483">
        <f t="shared" si="7"/>
        <v>0</v>
      </c>
    </row>
    <row r="484" spans="1:17">
      <c r="D484">
        <v>4940</v>
      </c>
      <c r="E484" t="s">
        <v>936</v>
      </c>
      <c r="F484">
        <v>0</v>
      </c>
      <c r="O484">
        <v>4940</v>
      </c>
      <c r="P484" t="s">
        <v>936</v>
      </c>
      <c r="Q484">
        <f t="shared" si="7"/>
        <v>0</v>
      </c>
    </row>
    <row r="485" spans="1:17">
      <c r="D485">
        <v>4952</v>
      </c>
      <c r="E485" t="s">
        <v>790</v>
      </c>
      <c r="F485">
        <v>0</v>
      </c>
      <c r="O485">
        <v>4952</v>
      </c>
      <c r="P485" t="s">
        <v>790</v>
      </c>
      <c r="Q485">
        <f t="shared" si="7"/>
        <v>0</v>
      </c>
    </row>
    <row r="486" spans="1:17">
      <c r="D486">
        <v>4960</v>
      </c>
      <c r="E486" t="s">
        <v>937</v>
      </c>
      <c r="F486">
        <v>0</v>
      </c>
      <c r="O486">
        <v>4960</v>
      </c>
      <c r="P486" t="s">
        <v>937</v>
      </c>
      <c r="Q486">
        <f t="shared" si="7"/>
        <v>0</v>
      </c>
    </row>
    <row r="487" spans="1:17">
      <c r="D487">
        <v>4981</v>
      </c>
      <c r="E487" t="s">
        <v>769</v>
      </c>
      <c r="F487">
        <v>0</v>
      </c>
      <c r="O487">
        <v>4981</v>
      </c>
      <c r="P487" t="s">
        <v>769</v>
      </c>
      <c r="Q487">
        <f t="shared" si="7"/>
        <v>0</v>
      </c>
    </row>
    <row r="488" spans="1:17">
      <c r="D488">
        <v>4990</v>
      </c>
      <c r="E488" t="s">
        <v>770</v>
      </c>
      <c r="F488">
        <v>0</v>
      </c>
      <c r="O488">
        <v>4990</v>
      </c>
      <c r="P488" t="s">
        <v>770</v>
      </c>
      <c r="Q488">
        <f t="shared" si="7"/>
        <v>0</v>
      </c>
    </row>
    <row r="489" spans="1:17">
      <c r="A489">
        <v>5000</v>
      </c>
      <c r="B489" t="s">
        <v>482</v>
      </c>
      <c r="F489">
        <v>0</v>
      </c>
      <c r="Q489">
        <f t="shared" si="7"/>
        <v>0</v>
      </c>
    </row>
    <row r="490" spans="1:17">
      <c r="D490">
        <v>5001</v>
      </c>
      <c r="E490" t="s">
        <v>1006</v>
      </c>
      <c r="F490">
        <v>0</v>
      </c>
      <c r="O490">
        <v>5001</v>
      </c>
      <c r="P490" t="s">
        <v>1006</v>
      </c>
      <c r="Q490">
        <f t="shared" si="7"/>
        <v>0</v>
      </c>
    </row>
    <row r="491" spans="1:17">
      <c r="D491">
        <v>5002</v>
      </c>
      <c r="E491" t="s">
        <v>486</v>
      </c>
      <c r="F491">
        <v>0</v>
      </c>
      <c r="O491">
        <v>5002</v>
      </c>
      <c r="P491" t="s">
        <v>486</v>
      </c>
      <c r="Q491">
        <f t="shared" si="7"/>
        <v>0</v>
      </c>
    </row>
    <row r="492" spans="1:17">
      <c r="D492">
        <v>5003</v>
      </c>
      <c r="E492" t="s">
        <v>487</v>
      </c>
      <c r="F492">
        <v>0</v>
      </c>
      <c r="O492">
        <v>5003</v>
      </c>
      <c r="P492" t="s">
        <v>487</v>
      </c>
      <c r="Q492">
        <f t="shared" si="7"/>
        <v>0</v>
      </c>
    </row>
    <row r="493" spans="1:17">
      <c r="D493">
        <v>5005</v>
      </c>
      <c r="E493" t="s">
        <v>969</v>
      </c>
      <c r="F493">
        <v>0</v>
      </c>
      <c r="O493">
        <v>5005</v>
      </c>
      <c r="P493" t="s">
        <v>969</v>
      </c>
      <c r="Q493">
        <f t="shared" si="7"/>
        <v>0</v>
      </c>
    </row>
    <row r="494" spans="1:17">
      <c r="D494">
        <v>5006</v>
      </c>
      <c r="E494" t="s">
        <v>970</v>
      </c>
      <c r="F494">
        <v>0</v>
      </c>
      <c r="O494">
        <v>5006</v>
      </c>
      <c r="P494" t="s">
        <v>970</v>
      </c>
      <c r="Q494">
        <f t="shared" si="7"/>
        <v>0</v>
      </c>
    </row>
    <row r="495" spans="1:17">
      <c r="D495">
        <v>5007</v>
      </c>
      <c r="E495" t="s">
        <v>490</v>
      </c>
      <c r="F495">
        <v>0</v>
      </c>
      <c r="O495">
        <v>5007</v>
      </c>
      <c r="P495" t="s">
        <v>490</v>
      </c>
      <c r="Q495">
        <f t="shared" si="7"/>
        <v>0</v>
      </c>
    </row>
    <row r="496" spans="1:17">
      <c r="D496">
        <v>5008</v>
      </c>
      <c r="E496" t="s">
        <v>771</v>
      </c>
      <c r="F496">
        <v>0</v>
      </c>
      <c r="O496">
        <v>5008</v>
      </c>
      <c r="P496" t="s">
        <v>771</v>
      </c>
      <c r="Q496">
        <f t="shared" si="7"/>
        <v>0</v>
      </c>
    </row>
    <row r="497" spans="1:17">
      <c r="D497">
        <v>5010</v>
      </c>
      <c r="E497" t="s">
        <v>494</v>
      </c>
      <c r="F497">
        <v>0</v>
      </c>
      <c r="O497">
        <v>5010</v>
      </c>
      <c r="P497" t="s">
        <v>494</v>
      </c>
      <c r="Q497">
        <f t="shared" si="7"/>
        <v>0</v>
      </c>
    </row>
    <row r="498" spans="1:17">
      <c r="D498">
        <v>5011</v>
      </c>
      <c r="E498" t="s">
        <v>971</v>
      </c>
      <c r="F498">
        <v>0</v>
      </c>
      <c r="O498">
        <v>5011</v>
      </c>
      <c r="P498" t="s">
        <v>971</v>
      </c>
      <c r="Q498">
        <f t="shared" si="7"/>
        <v>0</v>
      </c>
    </row>
    <row r="499" spans="1:17">
      <c r="D499">
        <v>5039</v>
      </c>
      <c r="E499" t="s">
        <v>1007</v>
      </c>
      <c r="F499">
        <v>0</v>
      </c>
      <c r="O499">
        <v>5039</v>
      </c>
      <c r="P499" t="s">
        <v>1007</v>
      </c>
      <c r="Q499">
        <f t="shared" si="7"/>
        <v>0</v>
      </c>
    </row>
    <row r="500" spans="1:17">
      <c r="D500">
        <v>5040</v>
      </c>
      <c r="E500" t="s">
        <v>497</v>
      </c>
      <c r="F500">
        <v>0</v>
      </c>
      <c r="O500">
        <v>5040</v>
      </c>
      <c r="P500" t="s">
        <v>497</v>
      </c>
      <c r="Q500">
        <f t="shared" si="7"/>
        <v>0</v>
      </c>
    </row>
    <row r="501" spans="1:17">
      <c r="D501">
        <v>5041</v>
      </c>
      <c r="E501" t="s">
        <v>499</v>
      </c>
      <c r="F501">
        <v>0</v>
      </c>
      <c r="O501">
        <v>5041</v>
      </c>
      <c r="P501" t="s">
        <v>499</v>
      </c>
      <c r="Q501">
        <f t="shared" si="7"/>
        <v>0</v>
      </c>
    </row>
    <row r="502" spans="1:17">
      <c r="D502">
        <v>5042</v>
      </c>
      <c r="E502" t="s">
        <v>1008</v>
      </c>
      <c r="F502">
        <v>0</v>
      </c>
      <c r="O502">
        <v>5042</v>
      </c>
      <c r="P502" t="s">
        <v>1008</v>
      </c>
      <c r="Q502">
        <f t="shared" si="7"/>
        <v>0</v>
      </c>
    </row>
    <row r="503" spans="1:17">
      <c r="D503">
        <v>5043</v>
      </c>
      <c r="E503" t="s">
        <v>973</v>
      </c>
      <c r="F503">
        <v>0</v>
      </c>
      <c r="O503">
        <v>5043</v>
      </c>
      <c r="P503" t="s">
        <v>973</v>
      </c>
      <c r="Q503">
        <f t="shared" si="7"/>
        <v>0</v>
      </c>
    </row>
    <row r="504" spans="1:17">
      <c r="D504">
        <v>5044</v>
      </c>
      <c r="E504" t="s">
        <v>1009</v>
      </c>
      <c r="F504">
        <v>0</v>
      </c>
      <c r="O504">
        <v>5044</v>
      </c>
      <c r="P504" t="s">
        <v>1009</v>
      </c>
      <c r="Q504">
        <f t="shared" si="7"/>
        <v>0</v>
      </c>
    </row>
    <row r="505" spans="1:17">
      <c r="D505">
        <v>5045</v>
      </c>
      <c r="E505" t="s">
        <v>86</v>
      </c>
      <c r="F505">
        <v>0</v>
      </c>
      <c r="O505">
        <v>5045</v>
      </c>
      <c r="P505" t="s">
        <v>86</v>
      </c>
      <c r="Q505">
        <f t="shared" si="7"/>
        <v>0</v>
      </c>
    </row>
    <row r="506" spans="1:17">
      <c r="D506">
        <v>5047</v>
      </c>
      <c r="E506" t="s">
        <v>1000</v>
      </c>
      <c r="F506">
        <v>0</v>
      </c>
      <c r="O506">
        <v>5047</v>
      </c>
      <c r="P506" t="s">
        <v>1000</v>
      </c>
      <c r="Q506">
        <f t="shared" si="7"/>
        <v>0</v>
      </c>
    </row>
    <row r="507" spans="1:17">
      <c r="D507">
        <v>5048</v>
      </c>
      <c r="E507" t="s">
        <v>974</v>
      </c>
      <c r="F507">
        <v>0</v>
      </c>
      <c r="O507">
        <v>5048</v>
      </c>
      <c r="P507" t="s">
        <v>974</v>
      </c>
      <c r="Q507">
        <f t="shared" si="7"/>
        <v>0</v>
      </c>
    </row>
    <row r="508" spans="1:17">
      <c r="D508">
        <v>5070</v>
      </c>
      <c r="E508" t="s">
        <v>1010</v>
      </c>
      <c r="F508">
        <v>0</v>
      </c>
      <c r="O508">
        <v>5070</v>
      </c>
      <c r="P508" t="s">
        <v>1010</v>
      </c>
      <c r="Q508">
        <f t="shared" si="7"/>
        <v>0</v>
      </c>
    </row>
    <row r="509" spans="1:17">
      <c r="D509">
        <v>5085</v>
      </c>
      <c r="E509" t="s">
        <v>238</v>
      </c>
      <c r="F509">
        <v>0</v>
      </c>
      <c r="O509">
        <v>5085</v>
      </c>
      <c r="P509" t="s">
        <v>238</v>
      </c>
      <c r="Q509">
        <f t="shared" si="7"/>
        <v>0</v>
      </c>
    </row>
    <row r="510" spans="1:17">
      <c r="D510">
        <v>5094</v>
      </c>
      <c r="E510" t="s">
        <v>617</v>
      </c>
      <c r="F510">
        <v>0</v>
      </c>
      <c r="O510">
        <v>5094</v>
      </c>
      <c r="P510" t="s">
        <v>617</v>
      </c>
      <c r="Q510">
        <f t="shared" si="7"/>
        <v>0</v>
      </c>
    </row>
    <row r="511" spans="1:17">
      <c r="A511">
        <v>5100</v>
      </c>
      <c r="B511" t="s">
        <v>997</v>
      </c>
      <c r="F511">
        <v>0</v>
      </c>
      <c r="Q511">
        <f t="shared" si="7"/>
        <v>0</v>
      </c>
    </row>
    <row r="512" spans="1:17">
      <c r="D512">
        <v>5101</v>
      </c>
      <c r="E512" t="s">
        <v>123</v>
      </c>
      <c r="F512">
        <v>0</v>
      </c>
      <c r="O512">
        <v>5101</v>
      </c>
      <c r="P512" t="s">
        <v>123</v>
      </c>
      <c r="Q512">
        <f t="shared" si="7"/>
        <v>0</v>
      </c>
    </row>
    <row r="513" spans="1:17">
      <c r="D513">
        <v>5102</v>
      </c>
      <c r="E513" t="s">
        <v>352</v>
      </c>
      <c r="F513">
        <v>0</v>
      </c>
      <c r="O513">
        <v>5102</v>
      </c>
      <c r="P513" t="s">
        <v>352</v>
      </c>
      <c r="Q513">
        <f t="shared" si="7"/>
        <v>0</v>
      </c>
    </row>
    <row r="514" spans="1:17">
      <c r="D514">
        <v>5103</v>
      </c>
      <c r="E514" t="s">
        <v>124</v>
      </c>
      <c r="F514">
        <v>0</v>
      </c>
      <c r="O514">
        <v>5103</v>
      </c>
      <c r="P514" t="s">
        <v>124</v>
      </c>
      <c r="Q514">
        <f t="shared" si="7"/>
        <v>0</v>
      </c>
    </row>
    <row r="515" spans="1:17">
      <c r="D515">
        <v>5110</v>
      </c>
      <c r="E515" t="s">
        <v>485</v>
      </c>
      <c r="F515">
        <v>0</v>
      </c>
      <c r="O515">
        <v>5110</v>
      </c>
      <c r="P515" t="s">
        <v>485</v>
      </c>
      <c r="Q515">
        <f t="shared" si="7"/>
        <v>0</v>
      </c>
    </row>
    <row r="516" spans="1:17">
      <c r="D516">
        <v>5113</v>
      </c>
      <c r="E516" t="s">
        <v>42</v>
      </c>
      <c r="F516">
        <v>0</v>
      </c>
      <c r="O516">
        <v>5113</v>
      </c>
      <c r="P516" t="s">
        <v>42</v>
      </c>
      <c r="Q516">
        <f t="shared" si="7"/>
        <v>0</v>
      </c>
    </row>
    <row r="517" spans="1:17">
      <c r="D517">
        <v>5140</v>
      </c>
      <c r="E517" t="s">
        <v>938</v>
      </c>
      <c r="F517">
        <v>0</v>
      </c>
      <c r="O517">
        <v>5140</v>
      </c>
      <c r="P517" t="s">
        <v>938</v>
      </c>
      <c r="Q517">
        <f t="shared" si="7"/>
        <v>0</v>
      </c>
    </row>
    <row r="518" spans="1:17">
      <c r="D518">
        <v>5150</v>
      </c>
      <c r="E518" t="s">
        <v>721</v>
      </c>
      <c r="F518">
        <v>0</v>
      </c>
      <c r="O518">
        <v>5150</v>
      </c>
      <c r="P518" t="s">
        <v>721</v>
      </c>
      <c r="Q518">
        <f t="shared" ref="Q518:Q581" si="8">D518-O518</f>
        <v>0</v>
      </c>
    </row>
    <row r="519" spans="1:17">
      <c r="D519">
        <v>5151</v>
      </c>
      <c r="E519" t="s">
        <v>722</v>
      </c>
      <c r="F519">
        <v>0</v>
      </c>
      <c r="O519">
        <v>5151</v>
      </c>
      <c r="P519" t="s">
        <v>722</v>
      </c>
      <c r="Q519">
        <f t="shared" si="8"/>
        <v>0</v>
      </c>
    </row>
    <row r="520" spans="1:17">
      <c r="D520">
        <v>5152</v>
      </c>
      <c r="E520" t="s">
        <v>723</v>
      </c>
      <c r="F520">
        <v>0</v>
      </c>
      <c r="O520">
        <v>5152</v>
      </c>
      <c r="P520" t="s">
        <v>723</v>
      </c>
      <c r="Q520">
        <f t="shared" si="8"/>
        <v>0</v>
      </c>
    </row>
    <row r="521" spans="1:17">
      <c r="D521">
        <v>5153</v>
      </c>
      <c r="E521" t="s">
        <v>980</v>
      </c>
      <c r="F521">
        <v>0</v>
      </c>
      <c r="O521">
        <v>5153</v>
      </c>
      <c r="P521" t="s">
        <v>980</v>
      </c>
      <c r="Q521">
        <f t="shared" si="8"/>
        <v>0</v>
      </c>
    </row>
    <row r="522" spans="1:17">
      <c r="D522">
        <v>5170</v>
      </c>
      <c r="E522" t="s">
        <v>1010</v>
      </c>
      <c r="F522">
        <v>0</v>
      </c>
      <c r="O522">
        <v>5170</v>
      </c>
      <c r="P522" t="s">
        <v>1010</v>
      </c>
      <c r="Q522">
        <f t="shared" si="8"/>
        <v>0</v>
      </c>
    </row>
    <row r="523" spans="1:17">
      <c r="A523">
        <v>5200</v>
      </c>
      <c r="B523" t="s">
        <v>241</v>
      </c>
      <c r="F523">
        <v>0</v>
      </c>
      <c r="Q523">
        <f t="shared" si="8"/>
        <v>0</v>
      </c>
    </row>
    <row r="524" spans="1:17">
      <c r="D524">
        <v>5201</v>
      </c>
      <c r="E524" t="s">
        <v>125</v>
      </c>
      <c r="F524">
        <v>0</v>
      </c>
      <c r="O524">
        <v>5201</v>
      </c>
      <c r="P524" t="s">
        <v>125</v>
      </c>
      <c r="Q524">
        <f t="shared" si="8"/>
        <v>0</v>
      </c>
    </row>
    <row r="525" spans="1:17">
      <c r="D525">
        <v>5202</v>
      </c>
      <c r="E525" t="s">
        <v>939</v>
      </c>
      <c r="F525">
        <v>0</v>
      </c>
      <c r="O525">
        <v>5202</v>
      </c>
      <c r="P525" t="s">
        <v>939</v>
      </c>
      <c r="Q525">
        <f t="shared" si="8"/>
        <v>0</v>
      </c>
    </row>
    <row r="526" spans="1:17">
      <c r="D526">
        <v>5203</v>
      </c>
      <c r="E526" t="s">
        <v>715</v>
      </c>
      <c r="F526">
        <v>0</v>
      </c>
      <c r="O526">
        <v>5203</v>
      </c>
      <c r="P526" t="s">
        <v>715</v>
      </c>
      <c r="Q526">
        <f t="shared" si="8"/>
        <v>0</v>
      </c>
    </row>
    <row r="527" spans="1:17">
      <c r="D527">
        <v>5210</v>
      </c>
      <c r="E527" t="s">
        <v>716</v>
      </c>
      <c r="F527">
        <v>0</v>
      </c>
      <c r="O527">
        <v>5210</v>
      </c>
      <c r="P527" t="s">
        <v>716</v>
      </c>
      <c r="Q527">
        <f t="shared" si="8"/>
        <v>0</v>
      </c>
    </row>
    <row r="528" spans="1:17">
      <c r="D528">
        <v>5240</v>
      </c>
      <c r="E528" t="s">
        <v>350</v>
      </c>
      <c r="F528">
        <v>0</v>
      </c>
      <c r="O528">
        <v>5240</v>
      </c>
      <c r="P528" t="s">
        <v>350</v>
      </c>
      <c r="Q528">
        <f t="shared" si="8"/>
        <v>0</v>
      </c>
    </row>
    <row r="529" spans="1:17">
      <c r="D529">
        <v>5244</v>
      </c>
      <c r="E529" t="s">
        <v>940</v>
      </c>
      <c r="F529">
        <v>0</v>
      </c>
      <c r="O529">
        <v>5244</v>
      </c>
      <c r="P529" t="s">
        <v>940</v>
      </c>
      <c r="Q529">
        <f t="shared" si="8"/>
        <v>0</v>
      </c>
    </row>
    <row r="530" spans="1:17">
      <c r="D530">
        <v>5247</v>
      </c>
      <c r="E530" t="s">
        <v>128</v>
      </c>
      <c r="F530">
        <v>0</v>
      </c>
      <c r="O530">
        <v>5247</v>
      </c>
      <c r="P530" t="s">
        <v>128</v>
      </c>
      <c r="Q530">
        <f t="shared" si="8"/>
        <v>0</v>
      </c>
    </row>
    <row r="531" spans="1:17">
      <c r="A531">
        <v>5300</v>
      </c>
      <c r="B531" t="s">
        <v>819</v>
      </c>
      <c r="F531">
        <v>0</v>
      </c>
      <c r="Q531">
        <f t="shared" si="8"/>
        <v>0</v>
      </c>
    </row>
    <row r="532" spans="1:17">
      <c r="D532">
        <v>5301</v>
      </c>
      <c r="E532" t="s">
        <v>1011</v>
      </c>
      <c r="F532">
        <v>0</v>
      </c>
      <c r="O532">
        <v>5301</v>
      </c>
      <c r="P532" t="s">
        <v>1011</v>
      </c>
      <c r="Q532">
        <f t="shared" si="8"/>
        <v>0</v>
      </c>
    </row>
    <row r="533" spans="1:17">
      <c r="D533">
        <v>5302</v>
      </c>
      <c r="E533" t="s">
        <v>467</v>
      </c>
      <c r="F533">
        <v>0</v>
      </c>
      <c r="O533">
        <v>5302</v>
      </c>
      <c r="P533" t="s">
        <v>467</v>
      </c>
      <c r="Q533">
        <f t="shared" si="8"/>
        <v>0</v>
      </c>
    </row>
    <row r="534" spans="1:17">
      <c r="D534">
        <v>5303</v>
      </c>
      <c r="E534" t="s">
        <v>469</v>
      </c>
      <c r="F534">
        <v>0</v>
      </c>
      <c r="O534">
        <v>5303</v>
      </c>
      <c r="P534" t="s">
        <v>469</v>
      </c>
      <c r="Q534">
        <f t="shared" si="8"/>
        <v>0</v>
      </c>
    </row>
    <row r="535" spans="1:17">
      <c r="D535">
        <v>5304</v>
      </c>
      <c r="E535" t="s">
        <v>471</v>
      </c>
      <c r="F535">
        <v>0</v>
      </c>
      <c r="O535">
        <v>5304</v>
      </c>
      <c r="P535" t="s">
        <v>471</v>
      </c>
      <c r="Q535">
        <f t="shared" si="8"/>
        <v>0</v>
      </c>
    </row>
    <row r="536" spans="1:17">
      <c r="D536">
        <v>5305</v>
      </c>
      <c r="E536" t="s">
        <v>474</v>
      </c>
      <c r="F536">
        <v>0</v>
      </c>
      <c r="O536">
        <v>5305</v>
      </c>
      <c r="P536" t="s">
        <v>474</v>
      </c>
      <c r="Q536">
        <f t="shared" si="8"/>
        <v>0</v>
      </c>
    </row>
    <row r="537" spans="1:17">
      <c r="D537">
        <v>5307</v>
      </c>
      <c r="E537" t="s">
        <v>724</v>
      </c>
      <c r="F537">
        <v>0</v>
      </c>
      <c r="O537">
        <v>5307</v>
      </c>
      <c r="P537" t="s">
        <v>724</v>
      </c>
      <c r="Q537">
        <f t="shared" si="8"/>
        <v>0</v>
      </c>
    </row>
    <row r="538" spans="1:17">
      <c r="D538">
        <v>5310</v>
      </c>
      <c r="E538" t="s">
        <v>941</v>
      </c>
      <c r="F538">
        <v>0</v>
      </c>
      <c r="O538">
        <v>5310</v>
      </c>
      <c r="P538" t="s">
        <v>941</v>
      </c>
      <c r="Q538">
        <f t="shared" si="8"/>
        <v>0</v>
      </c>
    </row>
    <row r="539" spans="1:17">
      <c r="D539">
        <v>5340</v>
      </c>
      <c r="E539" t="s">
        <v>942</v>
      </c>
      <c r="F539">
        <v>0</v>
      </c>
      <c r="O539">
        <v>5340</v>
      </c>
      <c r="P539" t="s">
        <v>942</v>
      </c>
      <c r="Q539">
        <f t="shared" si="8"/>
        <v>0</v>
      </c>
    </row>
    <row r="540" spans="1:17">
      <c r="D540">
        <v>5346</v>
      </c>
      <c r="E540" t="s">
        <v>166</v>
      </c>
      <c r="F540">
        <v>0</v>
      </c>
      <c r="O540">
        <v>5346</v>
      </c>
      <c r="P540" t="s">
        <v>166</v>
      </c>
      <c r="Q540">
        <f t="shared" si="8"/>
        <v>0</v>
      </c>
    </row>
    <row r="541" spans="1:17">
      <c r="D541">
        <v>5347</v>
      </c>
      <c r="E541" t="s">
        <v>478</v>
      </c>
      <c r="F541">
        <v>0</v>
      </c>
      <c r="O541">
        <v>5347</v>
      </c>
      <c r="P541" t="s">
        <v>478</v>
      </c>
      <c r="Q541">
        <f t="shared" si="8"/>
        <v>0</v>
      </c>
    </row>
    <row r="542" spans="1:17">
      <c r="D542">
        <v>5348</v>
      </c>
      <c r="E542" t="s">
        <v>830</v>
      </c>
      <c r="F542">
        <v>0</v>
      </c>
      <c r="O542">
        <v>5348</v>
      </c>
      <c r="P542" t="s">
        <v>830</v>
      </c>
      <c r="Q542">
        <f t="shared" si="8"/>
        <v>0</v>
      </c>
    </row>
    <row r="543" spans="1:17">
      <c r="D543">
        <v>5350</v>
      </c>
      <c r="E543" t="s">
        <v>726</v>
      </c>
      <c r="F543">
        <v>0</v>
      </c>
      <c r="O543">
        <v>5350</v>
      </c>
      <c r="P543" t="s">
        <v>726</v>
      </c>
      <c r="Q543">
        <f t="shared" si="8"/>
        <v>0</v>
      </c>
    </row>
    <row r="544" spans="1:17">
      <c r="D544">
        <v>5351</v>
      </c>
      <c r="E544" t="s">
        <v>167</v>
      </c>
      <c r="F544">
        <v>0</v>
      </c>
      <c r="O544">
        <v>5351</v>
      </c>
      <c r="P544" t="s">
        <v>167</v>
      </c>
      <c r="Q544">
        <f t="shared" si="8"/>
        <v>0</v>
      </c>
    </row>
    <row r="545" spans="1:17">
      <c r="D545">
        <v>5352</v>
      </c>
      <c r="E545" t="s">
        <v>168</v>
      </c>
      <c r="F545">
        <v>0</v>
      </c>
      <c r="O545">
        <v>5352</v>
      </c>
      <c r="P545" t="s">
        <v>168</v>
      </c>
      <c r="Q545">
        <f t="shared" si="8"/>
        <v>0</v>
      </c>
    </row>
    <row r="546" spans="1:17">
      <c r="D546">
        <v>5353</v>
      </c>
      <c r="E546" t="s">
        <v>992</v>
      </c>
      <c r="F546">
        <v>0</v>
      </c>
      <c r="O546">
        <v>5353</v>
      </c>
      <c r="P546" t="s">
        <v>992</v>
      </c>
      <c r="Q546">
        <f t="shared" si="8"/>
        <v>0</v>
      </c>
    </row>
    <row r="547" spans="1:17">
      <c r="D547">
        <v>5354</v>
      </c>
      <c r="E547" t="s">
        <v>169</v>
      </c>
      <c r="F547">
        <v>0</v>
      </c>
      <c r="O547">
        <v>5354</v>
      </c>
      <c r="P547" t="s">
        <v>169</v>
      </c>
      <c r="Q547">
        <f t="shared" si="8"/>
        <v>0</v>
      </c>
    </row>
    <row r="548" spans="1:17">
      <c r="D548">
        <v>5356</v>
      </c>
      <c r="E548" t="s">
        <v>725</v>
      </c>
      <c r="F548">
        <v>0</v>
      </c>
      <c r="O548">
        <v>5356</v>
      </c>
      <c r="P548" t="s">
        <v>725</v>
      </c>
      <c r="Q548">
        <f t="shared" si="8"/>
        <v>0</v>
      </c>
    </row>
    <row r="549" spans="1:17">
      <c r="D549">
        <v>5360</v>
      </c>
      <c r="E549" t="s">
        <v>571</v>
      </c>
      <c r="F549">
        <v>0</v>
      </c>
      <c r="O549">
        <v>5360</v>
      </c>
      <c r="P549" t="s">
        <v>571</v>
      </c>
      <c r="Q549">
        <f t="shared" si="8"/>
        <v>0</v>
      </c>
    </row>
    <row r="550" spans="1:17">
      <c r="D550">
        <v>5370</v>
      </c>
      <c r="E550" t="s">
        <v>1012</v>
      </c>
      <c r="F550">
        <v>0</v>
      </c>
      <c r="O550">
        <v>5370</v>
      </c>
      <c r="P550" t="s">
        <v>1012</v>
      </c>
      <c r="Q550">
        <f t="shared" si="8"/>
        <v>0</v>
      </c>
    </row>
    <row r="551" spans="1:17">
      <c r="D551">
        <v>5390</v>
      </c>
      <c r="E551" t="s">
        <v>943</v>
      </c>
      <c r="F551">
        <v>0</v>
      </c>
      <c r="O551">
        <v>5390</v>
      </c>
      <c r="P551" t="s">
        <v>943</v>
      </c>
      <c r="Q551">
        <f t="shared" si="8"/>
        <v>0</v>
      </c>
    </row>
    <row r="552" spans="1:17">
      <c r="D552">
        <v>5394</v>
      </c>
      <c r="E552" t="s">
        <v>617</v>
      </c>
      <c r="F552">
        <v>0</v>
      </c>
      <c r="O552">
        <v>5394</v>
      </c>
      <c r="P552" t="s">
        <v>617</v>
      </c>
      <c r="Q552">
        <f t="shared" si="8"/>
        <v>0</v>
      </c>
    </row>
    <row r="553" spans="1:17">
      <c r="A553">
        <v>5400</v>
      </c>
      <c r="B553" t="s">
        <v>977</v>
      </c>
      <c r="F553">
        <v>0</v>
      </c>
      <c r="Q553">
        <f t="shared" si="8"/>
        <v>0</v>
      </c>
    </row>
    <row r="554" spans="1:17">
      <c r="D554">
        <v>5444</v>
      </c>
      <c r="E554" t="s">
        <v>944</v>
      </c>
      <c r="F554">
        <v>0</v>
      </c>
      <c r="O554">
        <v>5444</v>
      </c>
      <c r="P554" t="s">
        <v>944</v>
      </c>
      <c r="Q554">
        <f t="shared" si="8"/>
        <v>0</v>
      </c>
    </row>
    <row r="555" spans="1:17">
      <c r="D555">
        <v>5445</v>
      </c>
      <c r="E555" t="s">
        <v>981</v>
      </c>
      <c r="F555">
        <v>0</v>
      </c>
      <c r="O555">
        <v>5445</v>
      </c>
      <c r="P555" t="s">
        <v>981</v>
      </c>
      <c r="Q555">
        <f t="shared" si="8"/>
        <v>0</v>
      </c>
    </row>
    <row r="556" spans="1:17">
      <c r="D556">
        <v>5446</v>
      </c>
      <c r="E556" t="s">
        <v>982</v>
      </c>
      <c r="F556">
        <v>0</v>
      </c>
      <c r="O556">
        <v>5446</v>
      </c>
      <c r="P556" t="s">
        <v>982</v>
      </c>
      <c r="Q556">
        <f t="shared" si="8"/>
        <v>0</v>
      </c>
    </row>
    <row r="557" spans="1:17">
      <c r="D557">
        <v>5448</v>
      </c>
      <c r="E557" t="s">
        <v>978</v>
      </c>
      <c r="F557">
        <v>0</v>
      </c>
      <c r="O557">
        <v>5448</v>
      </c>
      <c r="P557" t="s">
        <v>978</v>
      </c>
      <c r="Q557">
        <f t="shared" si="8"/>
        <v>0</v>
      </c>
    </row>
    <row r="558" spans="1:17">
      <c r="D558">
        <v>5450</v>
      </c>
      <c r="E558" t="s">
        <v>1013</v>
      </c>
      <c r="F558">
        <v>0</v>
      </c>
      <c r="O558">
        <v>5450</v>
      </c>
      <c r="P558" t="s">
        <v>1013</v>
      </c>
      <c r="Q558">
        <f t="shared" si="8"/>
        <v>0</v>
      </c>
    </row>
    <row r="559" spans="1:17">
      <c r="D559">
        <v>5451</v>
      </c>
      <c r="E559" t="s">
        <v>985</v>
      </c>
      <c r="F559">
        <v>0</v>
      </c>
      <c r="O559">
        <v>5451</v>
      </c>
      <c r="P559" t="s">
        <v>985</v>
      </c>
      <c r="Q559">
        <f t="shared" si="8"/>
        <v>0</v>
      </c>
    </row>
    <row r="560" spans="1:17">
      <c r="D560">
        <v>5456</v>
      </c>
      <c r="E560" t="s">
        <v>1014</v>
      </c>
      <c r="F560">
        <v>0</v>
      </c>
      <c r="O560">
        <v>5456</v>
      </c>
      <c r="P560" t="s">
        <v>1014</v>
      </c>
      <c r="Q560">
        <f t="shared" si="8"/>
        <v>0</v>
      </c>
    </row>
    <row r="561" spans="1:17">
      <c r="D561">
        <v>5470</v>
      </c>
      <c r="E561" t="s">
        <v>1015</v>
      </c>
      <c r="F561">
        <v>0</v>
      </c>
      <c r="O561">
        <v>5470</v>
      </c>
      <c r="P561" t="s">
        <v>1015</v>
      </c>
      <c r="Q561">
        <f t="shared" si="8"/>
        <v>0</v>
      </c>
    </row>
    <row r="562" spans="1:17">
      <c r="D562">
        <v>5471</v>
      </c>
      <c r="E562" t="s">
        <v>995</v>
      </c>
      <c r="F562">
        <v>0</v>
      </c>
      <c r="O562">
        <v>5471</v>
      </c>
      <c r="P562" t="s">
        <v>995</v>
      </c>
      <c r="Q562">
        <f t="shared" si="8"/>
        <v>0</v>
      </c>
    </row>
    <row r="563" spans="1:17">
      <c r="D563">
        <v>5494</v>
      </c>
      <c r="E563" t="s">
        <v>617</v>
      </c>
      <c r="F563">
        <v>0</v>
      </c>
      <c r="O563">
        <v>5494</v>
      </c>
      <c r="P563" t="s">
        <v>617</v>
      </c>
      <c r="Q563">
        <f t="shared" si="8"/>
        <v>0</v>
      </c>
    </row>
    <row r="564" spans="1:17">
      <c r="A564">
        <v>5500</v>
      </c>
      <c r="B564" t="s">
        <v>103</v>
      </c>
      <c r="F564">
        <v>0</v>
      </c>
      <c r="Q564">
        <f t="shared" si="8"/>
        <v>0</v>
      </c>
    </row>
    <row r="565" spans="1:17">
      <c r="D565">
        <v>5540</v>
      </c>
      <c r="E565" t="s">
        <v>103</v>
      </c>
      <c r="F565">
        <v>0</v>
      </c>
      <c r="O565">
        <v>5540</v>
      </c>
      <c r="P565" t="s">
        <v>103</v>
      </c>
      <c r="Q565">
        <f t="shared" si="8"/>
        <v>0</v>
      </c>
    </row>
    <row r="566" spans="1:17">
      <c r="D566">
        <v>5550</v>
      </c>
      <c r="E566" t="s">
        <v>572</v>
      </c>
      <c r="F566">
        <v>0</v>
      </c>
      <c r="O566">
        <v>5550</v>
      </c>
      <c r="P566" t="s">
        <v>572</v>
      </c>
      <c r="Q566">
        <f t="shared" si="8"/>
        <v>0</v>
      </c>
    </row>
    <row r="567" spans="1:17">
      <c r="A567">
        <v>6200</v>
      </c>
      <c r="B567" t="s">
        <v>242</v>
      </c>
      <c r="F567">
        <v>0</v>
      </c>
      <c r="Q567">
        <f t="shared" si="8"/>
        <v>0</v>
      </c>
    </row>
    <row r="568" spans="1:17">
      <c r="D568">
        <v>6201</v>
      </c>
      <c r="E568" t="s">
        <v>96</v>
      </c>
      <c r="F568">
        <v>0</v>
      </c>
      <c r="O568">
        <v>6201</v>
      </c>
      <c r="P568" t="s">
        <v>96</v>
      </c>
      <c r="Q568">
        <f t="shared" si="8"/>
        <v>0</v>
      </c>
    </row>
    <row r="569" spans="1:17">
      <c r="D569">
        <v>6202</v>
      </c>
      <c r="E569" t="s">
        <v>945</v>
      </c>
      <c r="F569">
        <v>0</v>
      </c>
      <c r="O569">
        <v>6202</v>
      </c>
      <c r="P569" t="s">
        <v>945</v>
      </c>
      <c r="Q569">
        <f t="shared" si="8"/>
        <v>0</v>
      </c>
    </row>
    <row r="570" spans="1:17">
      <c r="D570">
        <v>6203</v>
      </c>
      <c r="E570" t="s">
        <v>387</v>
      </c>
      <c r="F570">
        <v>0</v>
      </c>
      <c r="O570">
        <v>6203</v>
      </c>
      <c r="P570" t="s">
        <v>387</v>
      </c>
      <c r="Q570">
        <f t="shared" si="8"/>
        <v>0</v>
      </c>
    </row>
    <row r="571" spans="1:17">
      <c r="D571">
        <v>6204</v>
      </c>
      <c r="E571" t="s">
        <v>97</v>
      </c>
      <c r="F571">
        <v>0</v>
      </c>
      <c r="O571">
        <v>6204</v>
      </c>
      <c r="P571" t="s">
        <v>97</v>
      </c>
      <c r="Q571">
        <f t="shared" si="8"/>
        <v>0</v>
      </c>
    </row>
    <row r="572" spans="1:17">
      <c r="D572">
        <v>6205</v>
      </c>
      <c r="E572" t="s">
        <v>389</v>
      </c>
      <c r="F572">
        <v>0</v>
      </c>
      <c r="O572">
        <v>6205</v>
      </c>
      <c r="P572" t="s">
        <v>389</v>
      </c>
      <c r="Q572">
        <f t="shared" si="8"/>
        <v>0</v>
      </c>
    </row>
    <row r="573" spans="1:17">
      <c r="D573">
        <v>6206</v>
      </c>
      <c r="E573" t="s">
        <v>98</v>
      </c>
      <c r="F573">
        <v>0</v>
      </c>
      <c r="O573">
        <v>6206</v>
      </c>
      <c r="P573" t="s">
        <v>98</v>
      </c>
      <c r="Q573">
        <f t="shared" si="8"/>
        <v>0</v>
      </c>
    </row>
    <row r="574" spans="1:17">
      <c r="D574">
        <v>6207</v>
      </c>
      <c r="E574" t="s">
        <v>391</v>
      </c>
      <c r="F574">
        <v>0</v>
      </c>
      <c r="O574">
        <v>6207</v>
      </c>
      <c r="P574" t="s">
        <v>391</v>
      </c>
      <c r="Q574">
        <f t="shared" si="8"/>
        <v>0</v>
      </c>
    </row>
    <row r="575" spans="1:17">
      <c r="D575">
        <v>6208</v>
      </c>
      <c r="E575" t="s">
        <v>99</v>
      </c>
      <c r="F575">
        <v>0</v>
      </c>
      <c r="O575">
        <v>6208</v>
      </c>
      <c r="P575" t="s">
        <v>99</v>
      </c>
      <c r="Q575">
        <f t="shared" si="8"/>
        <v>0</v>
      </c>
    </row>
    <row r="576" spans="1:17">
      <c r="D576">
        <v>6210</v>
      </c>
      <c r="E576" t="s">
        <v>1026</v>
      </c>
      <c r="F576">
        <v>0</v>
      </c>
      <c r="O576">
        <v>6210</v>
      </c>
      <c r="P576" t="s">
        <v>1026</v>
      </c>
      <c r="Q576">
        <f t="shared" si="8"/>
        <v>0</v>
      </c>
    </row>
    <row r="577" spans="4:19">
      <c r="D577">
        <v>6211</v>
      </c>
      <c r="E577" t="s">
        <v>1027</v>
      </c>
      <c r="F577">
        <v>0</v>
      </c>
      <c r="O577">
        <v>6211</v>
      </c>
      <c r="P577" t="s">
        <v>1027</v>
      </c>
      <c r="Q577">
        <f t="shared" si="8"/>
        <v>0</v>
      </c>
    </row>
    <row r="578" spans="4:19">
      <c r="D578">
        <v>6212</v>
      </c>
      <c r="E578" t="s">
        <v>1028</v>
      </c>
      <c r="F578">
        <v>0</v>
      </c>
      <c r="O578">
        <v>6212</v>
      </c>
      <c r="P578" t="s">
        <v>1028</v>
      </c>
      <c r="Q578">
        <f t="shared" si="8"/>
        <v>0</v>
      </c>
    </row>
    <row r="579" spans="4:19">
      <c r="D579">
        <v>6213</v>
      </c>
      <c r="E579" t="s">
        <v>394</v>
      </c>
      <c r="F579">
        <v>0</v>
      </c>
      <c r="O579">
        <v>6213</v>
      </c>
      <c r="P579" t="s">
        <v>394</v>
      </c>
      <c r="Q579">
        <f t="shared" si="8"/>
        <v>0</v>
      </c>
    </row>
    <row r="580" spans="4:19">
      <c r="D580">
        <v>6215</v>
      </c>
      <c r="E580" t="s">
        <v>946</v>
      </c>
      <c r="F580">
        <v>0</v>
      </c>
      <c r="O580">
        <v>6215</v>
      </c>
      <c r="P580" t="s">
        <v>946</v>
      </c>
      <c r="Q580">
        <f t="shared" si="8"/>
        <v>0</v>
      </c>
    </row>
    <row r="581" spans="4:19">
      <c r="D581">
        <v>6245</v>
      </c>
      <c r="E581" t="s">
        <v>45</v>
      </c>
      <c r="F581">
        <v>0</v>
      </c>
      <c r="O581">
        <v>6245</v>
      </c>
      <c r="P581" t="s">
        <v>45</v>
      </c>
      <c r="Q581">
        <f t="shared" si="8"/>
        <v>0</v>
      </c>
    </row>
    <row r="582" spans="4:19">
      <c r="D582">
        <v>6246</v>
      </c>
      <c r="E582" t="s">
        <v>101</v>
      </c>
      <c r="F582">
        <v>0</v>
      </c>
      <c r="O582">
        <v>6246</v>
      </c>
      <c r="P582" t="s">
        <v>101</v>
      </c>
      <c r="Q582">
        <f t="shared" ref="Q582:Q626" si="9">D582-O582</f>
        <v>0</v>
      </c>
    </row>
    <row r="583" spans="4:19">
      <c r="D583">
        <v>6247</v>
      </c>
      <c r="E583" t="s">
        <v>657</v>
      </c>
      <c r="F583">
        <v>0</v>
      </c>
      <c r="O583">
        <v>6247</v>
      </c>
      <c r="P583" t="s">
        <v>657</v>
      </c>
      <c r="Q583">
        <f t="shared" si="9"/>
        <v>0</v>
      </c>
    </row>
    <row r="584" spans="4:19">
      <c r="D584">
        <v>6248</v>
      </c>
      <c r="E584" t="s">
        <v>355</v>
      </c>
      <c r="F584">
        <v>0</v>
      </c>
      <c r="O584">
        <v>6248</v>
      </c>
      <c r="P584" t="s">
        <v>355</v>
      </c>
      <c r="Q584">
        <f t="shared" si="9"/>
        <v>0</v>
      </c>
    </row>
    <row r="585" spans="4:19">
      <c r="D585">
        <v>6249</v>
      </c>
      <c r="E585" t="s">
        <v>397</v>
      </c>
      <c r="F585">
        <v>0</v>
      </c>
      <c r="O585">
        <v>6249</v>
      </c>
      <c r="P585" t="s">
        <v>397</v>
      </c>
      <c r="Q585">
        <f t="shared" si="9"/>
        <v>0</v>
      </c>
    </row>
    <row r="586" spans="4:19">
      <c r="D586">
        <v>6250</v>
      </c>
      <c r="E586" t="s">
        <v>660</v>
      </c>
      <c r="F586">
        <v>0</v>
      </c>
      <c r="O586">
        <v>6250</v>
      </c>
      <c r="P586" t="s">
        <v>660</v>
      </c>
      <c r="Q586">
        <f t="shared" si="9"/>
        <v>0</v>
      </c>
    </row>
    <row r="587" spans="4:19">
      <c r="D587">
        <v>6251</v>
      </c>
      <c r="E587" t="s">
        <v>272</v>
      </c>
      <c r="F587">
        <v>0</v>
      </c>
      <c r="O587">
        <v>6251</v>
      </c>
      <c r="P587" t="s">
        <v>272</v>
      </c>
      <c r="Q587">
        <f t="shared" si="9"/>
        <v>0</v>
      </c>
    </row>
    <row r="588" spans="4:19">
      <c r="D588">
        <v>6252</v>
      </c>
      <c r="E588" t="s">
        <v>661</v>
      </c>
      <c r="F588">
        <v>0</v>
      </c>
      <c r="O588">
        <v>6252</v>
      </c>
      <c r="P588" t="s">
        <v>661</v>
      </c>
      <c r="Q588">
        <f t="shared" si="9"/>
        <v>0</v>
      </c>
    </row>
    <row r="589" spans="4:19">
      <c r="D589">
        <v>6253</v>
      </c>
      <c r="E589" t="s">
        <v>273</v>
      </c>
      <c r="F589">
        <v>0</v>
      </c>
      <c r="O589">
        <v>6253</v>
      </c>
      <c r="P589" t="s">
        <v>273</v>
      </c>
      <c r="Q589">
        <f t="shared" si="9"/>
        <v>0</v>
      </c>
      <c r="S589" s="77"/>
    </row>
    <row r="590" spans="4:19">
      <c r="D590">
        <v>6256</v>
      </c>
      <c r="E590" t="s">
        <v>400</v>
      </c>
      <c r="F590">
        <v>0</v>
      </c>
      <c r="O590">
        <v>6256</v>
      </c>
      <c r="P590" t="s">
        <v>400</v>
      </c>
      <c r="Q590">
        <f t="shared" si="9"/>
        <v>0</v>
      </c>
    </row>
    <row r="591" spans="4:19">
      <c r="D591">
        <v>6257</v>
      </c>
      <c r="E591" t="s">
        <v>402</v>
      </c>
      <c r="F591">
        <v>0</v>
      </c>
      <c r="O591">
        <v>6257</v>
      </c>
      <c r="P591" t="s">
        <v>402</v>
      </c>
      <c r="Q591">
        <f t="shared" si="9"/>
        <v>0</v>
      </c>
    </row>
    <row r="592" spans="4:19">
      <c r="D592">
        <v>6258</v>
      </c>
      <c r="E592" t="s">
        <v>404</v>
      </c>
      <c r="F592">
        <v>0</v>
      </c>
      <c r="O592">
        <v>6258</v>
      </c>
      <c r="P592" t="s">
        <v>404</v>
      </c>
      <c r="Q592">
        <f t="shared" si="9"/>
        <v>0</v>
      </c>
    </row>
    <row r="593" spans="1:17">
      <c r="D593">
        <v>6259</v>
      </c>
      <c r="E593" t="s">
        <v>989</v>
      </c>
      <c r="F593">
        <v>0</v>
      </c>
      <c r="O593">
        <v>6259</v>
      </c>
      <c r="P593" t="s">
        <v>989</v>
      </c>
      <c r="Q593">
        <f t="shared" si="9"/>
        <v>0</v>
      </c>
    </row>
    <row r="594" spans="1:17">
      <c r="D594">
        <v>6270</v>
      </c>
      <c r="E594" t="s">
        <v>1012</v>
      </c>
      <c r="F594">
        <v>0</v>
      </c>
      <c r="O594">
        <v>6270</v>
      </c>
      <c r="P594" t="s">
        <v>1012</v>
      </c>
      <c r="Q594">
        <f t="shared" si="9"/>
        <v>0</v>
      </c>
    </row>
    <row r="595" spans="1:17">
      <c r="D595">
        <v>6285</v>
      </c>
      <c r="E595" t="s">
        <v>947</v>
      </c>
      <c r="F595">
        <v>0</v>
      </c>
      <c r="O595">
        <v>6285</v>
      </c>
      <c r="P595" t="s">
        <v>947</v>
      </c>
      <c r="Q595">
        <f t="shared" si="9"/>
        <v>0</v>
      </c>
    </row>
    <row r="596" spans="1:17">
      <c r="D596">
        <v>6294</v>
      </c>
      <c r="E596" t="s">
        <v>617</v>
      </c>
      <c r="F596">
        <v>0</v>
      </c>
      <c r="O596">
        <v>6294</v>
      </c>
      <c r="P596" t="s">
        <v>617</v>
      </c>
      <c r="Q596">
        <f t="shared" si="9"/>
        <v>0</v>
      </c>
    </row>
    <row r="597" spans="1:17">
      <c r="A597">
        <v>6500</v>
      </c>
      <c r="B597" t="s">
        <v>243</v>
      </c>
      <c r="F597">
        <v>0</v>
      </c>
      <c r="Q597">
        <f t="shared" si="9"/>
        <v>0</v>
      </c>
    </row>
    <row r="598" spans="1:17">
      <c r="D598">
        <v>6540</v>
      </c>
      <c r="E598" t="s">
        <v>345</v>
      </c>
      <c r="F598">
        <v>0</v>
      </c>
      <c r="O598">
        <v>6540</v>
      </c>
      <c r="P598" t="s">
        <v>345</v>
      </c>
      <c r="Q598">
        <f t="shared" si="9"/>
        <v>0</v>
      </c>
    </row>
    <row r="599" spans="1:17">
      <c r="D599" s="220">
        <v>6560</v>
      </c>
      <c r="E599" s="220" t="s">
        <v>1165</v>
      </c>
      <c r="F599">
        <v>0</v>
      </c>
      <c r="O599" s="220">
        <v>6560</v>
      </c>
      <c r="P599" s="220" t="s">
        <v>1165</v>
      </c>
      <c r="Q599">
        <f t="shared" si="9"/>
        <v>0</v>
      </c>
    </row>
    <row r="600" spans="1:17">
      <c r="D600">
        <v>6561</v>
      </c>
      <c r="E600" t="s">
        <v>346</v>
      </c>
      <c r="F600">
        <v>0</v>
      </c>
      <c r="O600">
        <v>6561</v>
      </c>
      <c r="P600" t="s">
        <v>346</v>
      </c>
      <c r="Q600">
        <f t="shared" si="9"/>
        <v>0</v>
      </c>
    </row>
    <row r="601" spans="1:17">
      <c r="D601">
        <v>6562</v>
      </c>
      <c r="E601" t="s">
        <v>91</v>
      </c>
      <c r="F601">
        <v>0</v>
      </c>
      <c r="O601">
        <v>6562</v>
      </c>
      <c r="P601" t="s">
        <v>91</v>
      </c>
      <c r="Q601">
        <f t="shared" si="9"/>
        <v>0</v>
      </c>
    </row>
    <row r="602" spans="1:17">
      <c r="D602">
        <v>6563</v>
      </c>
      <c r="E602" t="s">
        <v>92</v>
      </c>
      <c r="F602">
        <v>0</v>
      </c>
      <c r="O602">
        <v>6563</v>
      </c>
      <c r="P602" t="s">
        <v>92</v>
      </c>
      <c r="Q602">
        <f t="shared" si="9"/>
        <v>0</v>
      </c>
    </row>
    <row r="603" spans="1:17">
      <c r="D603">
        <v>6564</v>
      </c>
      <c r="E603" t="s">
        <v>93</v>
      </c>
      <c r="F603">
        <v>0</v>
      </c>
      <c r="O603">
        <v>6564</v>
      </c>
      <c r="P603" t="s">
        <v>93</v>
      </c>
      <c r="Q603">
        <f t="shared" si="9"/>
        <v>0</v>
      </c>
    </row>
    <row r="604" spans="1:17">
      <c r="D604">
        <v>6565</v>
      </c>
      <c r="E604" t="s">
        <v>348</v>
      </c>
      <c r="F604">
        <v>0</v>
      </c>
      <c r="O604">
        <v>6565</v>
      </c>
      <c r="P604" t="s">
        <v>348</v>
      </c>
      <c r="Q604">
        <f t="shared" si="9"/>
        <v>0</v>
      </c>
    </row>
    <row r="605" spans="1:17">
      <c r="D605">
        <v>6566</v>
      </c>
      <c r="E605" t="s">
        <v>831</v>
      </c>
      <c r="F605">
        <v>0</v>
      </c>
      <c r="O605">
        <v>6566</v>
      </c>
      <c r="P605" t="s">
        <v>831</v>
      </c>
      <c r="Q605">
        <f t="shared" si="9"/>
        <v>0</v>
      </c>
    </row>
    <row r="606" spans="1:17">
      <c r="D606">
        <v>6567</v>
      </c>
      <c r="E606" t="s">
        <v>94</v>
      </c>
      <c r="F606">
        <v>0</v>
      </c>
      <c r="O606">
        <v>6567</v>
      </c>
      <c r="P606" t="s">
        <v>94</v>
      </c>
      <c r="Q606">
        <f t="shared" si="9"/>
        <v>0</v>
      </c>
    </row>
    <row r="607" spans="1:17">
      <c r="D607">
        <v>6570</v>
      </c>
      <c r="E607" t="s">
        <v>584</v>
      </c>
      <c r="F607">
        <v>0</v>
      </c>
      <c r="O607">
        <v>6570</v>
      </c>
      <c r="P607" t="s">
        <v>584</v>
      </c>
      <c r="Q607">
        <f t="shared" si="9"/>
        <v>0</v>
      </c>
    </row>
    <row r="608" spans="1:17">
      <c r="A608">
        <v>6600</v>
      </c>
      <c r="B608" t="s">
        <v>244</v>
      </c>
      <c r="F608">
        <v>0</v>
      </c>
      <c r="Q608">
        <f t="shared" si="9"/>
        <v>0</v>
      </c>
    </row>
    <row r="609" spans="1:17">
      <c r="D609">
        <v>6640</v>
      </c>
      <c r="E609" t="s">
        <v>88</v>
      </c>
      <c r="F609">
        <v>0</v>
      </c>
      <c r="O609">
        <v>6640</v>
      </c>
      <c r="P609" t="s">
        <v>88</v>
      </c>
      <c r="Q609">
        <f t="shared" si="9"/>
        <v>0</v>
      </c>
    </row>
    <row r="610" spans="1:17">
      <c r="D610">
        <v>6641</v>
      </c>
      <c r="E610" t="s">
        <v>521</v>
      </c>
      <c r="F610">
        <v>0</v>
      </c>
      <c r="O610">
        <v>6641</v>
      </c>
      <c r="P610" t="s">
        <v>521</v>
      </c>
      <c r="Q610">
        <f t="shared" si="9"/>
        <v>0</v>
      </c>
    </row>
    <row r="611" spans="1:17">
      <c r="D611">
        <v>6642</v>
      </c>
      <c r="E611" t="s">
        <v>815</v>
      </c>
      <c r="F611">
        <v>0</v>
      </c>
      <c r="O611">
        <v>6642</v>
      </c>
      <c r="P611" t="s">
        <v>815</v>
      </c>
      <c r="Q611">
        <f t="shared" si="9"/>
        <v>0</v>
      </c>
    </row>
    <row r="612" spans="1:17">
      <c r="D612" s="220">
        <v>6645</v>
      </c>
      <c r="E612" s="221" t="s">
        <v>1151</v>
      </c>
      <c r="F612">
        <v>0</v>
      </c>
      <c r="O612" s="220">
        <v>6645</v>
      </c>
      <c r="P612" s="221" t="s">
        <v>1151</v>
      </c>
      <c r="Q612">
        <v>0</v>
      </c>
    </row>
    <row r="613" spans="1:17">
      <c r="D613" s="341">
        <v>6646</v>
      </c>
      <c r="E613" s="340" t="s">
        <v>1150</v>
      </c>
      <c r="F613">
        <v>0</v>
      </c>
      <c r="O613" s="341">
        <v>6646</v>
      </c>
      <c r="P613" s="340" t="s">
        <v>1150</v>
      </c>
      <c r="Q613">
        <v>0</v>
      </c>
    </row>
    <row r="614" spans="1:17">
      <c r="D614" s="341">
        <v>6650</v>
      </c>
      <c r="E614" s="340" t="s">
        <v>1156</v>
      </c>
      <c r="F614">
        <v>0</v>
      </c>
      <c r="O614" s="341">
        <v>6650</v>
      </c>
      <c r="P614" s="340" t="s">
        <v>1156</v>
      </c>
      <c r="Q614">
        <v>0</v>
      </c>
    </row>
    <row r="615" spans="1:17">
      <c r="D615" s="341">
        <v>6655</v>
      </c>
      <c r="E615" s="340" t="s">
        <v>1157</v>
      </c>
      <c r="F615">
        <v>0</v>
      </c>
      <c r="O615" s="341">
        <v>6655</v>
      </c>
      <c r="P615" s="340" t="s">
        <v>1157</v>
      </c>
      <c r="Q615">
        <v>0</v>
      </c>
    </row>
    <row r="616" spans="1:17">
      <c r="D616">
        <v>6663</v>
      </c>
      <c r="E616" t="s">
        <v>89</v>
      </c>
      <c r="F616">
        <v>0</v>
      </c>
      <c r="O616">
        <v>6663</v>
      </c>
      <c r="P616" t="s">
        <v>89</v>
      </c>
      <c r="Q616">
        <f t="shared" si="9"/>
        <v>0</v>
      </c>
    </row>
    <row r="617" spans="1:17">
      <c r="D617">
        <v>6664</v>
      </c>
      <c r="E617" t="s">
        <v>948</v>
      </c>
      <c r="F617">
        <v>0</v>
      </c>
      <c r="O617">
        <v>6664</v>
      </c>
      <c r="P617" t="s">
        <v>948</v>
      </c>
      <c r="Q617">
        <f t="shared" si="9"/>
        <v>0</v>
      </c>
    </row>
    <row r="618" spans="1:17">
      <c r="D618">
        <v>6668</v>
      </c>
      <c r="E618" t="s">
        <v>949</v>
      </c>
      <c r="F618">
        <v>0</v>
      </c>
      <c r="O618">
        <v>6668</v>
      </c>
      <c r="P618" t="s">
        <v>949</v>
      </c>
      <c r="Q618">
        <f t="shared" si="9"/>
        <v>0</v>
      </c>
    </row>
    <row r="619" spans="1:17">
      <c r="D619">
        <v>6669</v>
      </c>
      <c r="E619" t="s">
        <v>950</v>
      </c>
      <c r="F619">
        <v>0</v>
      </c>
      <c r="O619">
        <v>6669</v>
      </c>
      <c r="P619" t="s">
        <v>950</v>
      </c>
      <c r="Q619">
        <f t="shared" si="9"/>
        <v>0</v>
      </c>
    </row>
    <row r="620" spans="1:17">
      <c r="D620">
        <v>6690</v>
      </c>
      <c r="E620" t="s">
        <v>90</v>
      </c>
      <c r="F620">
        <v>0</v>
      </c>
      <c r="O620">
        <v>6690</v>
      </c>
      <c r="P620" t="s">
        <v>90</v>
      </c>
      <c r="Q620">
        <f t="shared" si="9"/>
        <v>0</v>
      </c>
    </row>
    <row r="621" spans="1:17">
      <c r="D621">
        <v>6692</v>
      </c>
      <c r="E621" t="s">
        <v>573</v>
      </c>
      <c r="F621">
        <v>0</v>
      </c>
      <c r="O621">
        <v>6692</v>
      </c>
      <c r="P621" t="s">
        <v>573</v>
      </c>
      <c r="Q621">
        <f t="shared" si="9"/>
        <v>0</v>
      </c>
    </row>
    <row r="622" spans="1:17">
      <c r="A622">
        <v>6700</v>
      </c>
      <c r="B622" t="s">
        <v>729</v>
      </c>
      <c r="F622">
        <v>0</v>
      </c>
      <c r="Q622">
        <f t="shared" si="9"/>
        <v>0</v>
      </c>
    </row>
    <row r="623" spans="1:17">
      <c r="D623">
        <v>6701</v>
      </c>
      <c r="E623" t="s">
        <v>730</v>
      </c>
      <c r="F623">
        <v>0</v>
      </c>
      <c r="O623">
        <v>6701</v>
      </c>
      <c r="P623" t="s">
        <v>730</v>
      </c>
      <c r="Q623">
        <f t="shared" si="9"/>
        <v>0</v>
      </c>
    </row>
    <row r="624" spans="1:17">
      <c r="D624">
        <v>6702</v>
      </c>
      <c r="E624" t="s">
        <v>731</v>
      </c>
      <c r="F624">
        <v>0</v>
      </c>
      <c r="O624">
        <v>6702</v>
      </c>
      <c r="P624" t="s">
        <v>731</v>
      </c>
      <c r="Q624">
        <f t="shared" si="9"/>
        <v>0</v>
      </c>
    </row>
    <row r="625" spans="4:17">
      <c r="D625">
        <v>6704</v>
      </c>
      <c r="E625" t="s">
        <v>732</v>
      </c>
      <c r="F625">
        <v>0</v>
      </c>
      <c r="O625">
        <v>6704</v>
      </c>
      <c r="P625" t="s">
        <v>732</v>
      </c>
      <c r="Q625">
        <f>D625-O625</f>
        <v>0</v>
      </c>
    </row>
    <row r="626" spans="4:17">
      <c r="Q626">
        <f t="shared" si="9"/>
        <v>0</v>
      </c>
    </row>
  </sheetData>
  <sheetProtection formatRows="0"/>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39</vt:i4>
      </vt:variant>
    </vt:vector>
  </HeadingPairs>
  <TitlesOfParts>
    <vt:vector size="45" baseType="lpstr">
      <vt:lpstr>inleiding-werkwijze</vt:lpstr>
      <vt:lpstr>budget</vt:lpstr>
      <vt:lpstr>globals</vt:lpstr>
      <vt:lpstr>budgetMMB</vt:lpstr>
      <vt:lpstr>template vb taxshelter equity</vt:lpstr>
      <vt:lpstr>exportMMB</vt:lpstr>
      <vt:lpstr>……</vt:lpstr>
      <vt:lpstr>budget!Afdrukbereik</vt:lpstr>
      <vt:lpstr>budgetMMB!Afdrukbereik</vt:lpstr>
      <vt:lpstr>globals!Afdrukbereik</vt:lpstr>
      <vt:lpstr>budget!Afdruktitels</vt:lpstr>
      <vt:lpstr>budgetMMB!Afdruktitels</vt:lpstr>
      <vt:lpstr>cc</vt:lpstr>
      <vt:lpstr>crane</vt:lpstr>
      <vt:lpstr>crewcast</vt:lpstr>
      <vt:lpstr>ed</vt:lpstr>
      <vt:lpstr>eq</vt:lpstr>
      <vt:lpstr>esd</vt:lpstr>
      <vt:lpstr>extras</vt:lpstr>
      <vt:lpstr>finance</vt:lpstr>
      <vt:lpstr>fonds</vt:lpstr>
      <vt:lpstr>hotel</vt:lpstr>
      <vt:lpstr>budget!lengtefilm</vt:lpstr>
      <vt:lpstr>budgetMMB!lengtefilm</vt:lpstr>
      <vt:lpstr>location</vt:lpstr>
      <vt:lpstr>lowl</vt:lpstr>
      <vt:lpstr>min</vt:lpstr>
      <vt:lpstr>orch</vt:lpstr>
      <vt:lpstr>pm</vt:lpstr>
      <vt:lpstr>rain</vt:lpstr>
      <vt:lpstr>ratio</vt:lpstr>
      <vt:lpstr>budget!regisseur</vt:lpstr>
      <vt:lpstr>budgetMMB!regisseur</vt:lpstr>
      <vt:lpstr>scout</vt:lpstr>
      <vt:lpstr>sec</vt:lpstr>
      <vt:lpstr>sh</vt:lpstr>
      <vt:lpstr>shoot</vt:lpstr>
      <vt:lpstr>shootmonths</vt:lpstr>
      <vt:lpstr>sm</vt:lpstr>
      <vt:lpstr>snow</vt:lpstr>
      <vt:lpstr>sort</vt:lpstr>
      <vt:lpstr>specials</vt:lpstr>
      <vt:lpstr>steady</vt:lpstr>
      <vt:lpstr>stock</vt:lpstr>
      <vt:lpstr>wm</vt:lpstr>
    </vt:vector>
  </TitlesOfParts>
  <Company>adfilm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klein</dc:creator>
  <cp:lastModifiedBy>Judith Leddy-Ratten</cp:lastModifiedBy>
  <cp:lastPrinted>2020-01-07T08:35:10Z</cp:lastPrinted>
  <dcterms:created xsi:type="dcterms:W3CDTF">2005-02-22T11:40:05Z</dcterms:created>
  <dcterms:modified xsi:type="dcterms:W3CDTF">2020-07-15T08:01:27Z</dcterms:modified>
</cp:coreProperties>
</file>